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tables/table1.xml" ContentType="application/vnd.openxmlformats-officedocument.spreadsheetml.table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Year 1" sheetId="2" r:id="rId1"/>
    <sheet name="Year 2" sheetId="7" r:id="rId2"/>
    <sheet name="Year 3" sheetId="8" r:id="rId3"/>
    <sheet name="Year 4" sheetId="9" r:id="rId4"/>
    <sheet name="Year 5" sheetId="10" r:id="rId5"/>
    <sheet name="Cummulative" sheetId="11" r:id="rId6"/>
    <sheet name="Salary Base Calculation" sheetId="12" r:id="rId7"/>
    <sheet name="Persons-Months Conversion Chart" sheetId="14" r:id="rId8"/>
  </sheets>
  <externalReferences>
    <externalReference r:id="rId9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7" l="1"/>
  <c r="B9" i="7"/>
  <c r="B10" i="7"/>
  <c r="B11" i="7"/>
  <c r="B12" i="7"/>
  <c r="B13" i="7"/>
  <c r="C8" i="7"/>
  <c r="D8" i="7"/>
  <c r="C9" i="7"/>
  <c r="D9" i="7"/>
  <c r="C10" i="7"/>
  <c r="D10" i="7"/>
  <c r="C11" i="7"/>
  <c r="L11" i="7" s="1"/>
  <c r="N11" i="7" s="1"/>
  <c r="D11" i="7"/>
  <c r="C12" i="7"/>
  <c r="T12" i="7" s="1"/>
  <c r="U12" i="7" s="1"/>
  <c r="D12" i="7"/>
  <c r="C13" i="7"/>
  <c r="D13" i="7"/>
  <c r="E8" i="7"/>
  <c r="F8" i="7"/>
  <c r="G8" i="7"/>
  <c r="H8" i="7"/>
  <c r="E9" i="7"/>
  <c r="F9" i="7"/>
  <c r="T9" i="7" s="1"/>
  <c r="U9" i="7" s="1"/>
  <c r="G9" i="7"/>
  <c r="H9" i="7"/>
  <c r="E10" i="7"/>
  <c r="F10" i="7"/>
  <c r="G10" i="7"/>
  <c r="H10" i="7"/>
  <c r="E11" i="7"/>
  <c r="F11" i="7"/>
  <c r="T11" i="7" s="1"/>
  <c r="U11" i="7" s="1"/>
  <c r="G11" i="7"/>
  <c r="H11" i="7"/>
  <c r="E12" i="7"/>
  <c r="F12" i="7"/>
  <c r="G12" i="7"/>
  <c r="H12" i="7"/>
  <c r="E13" i="7"/>
  <c r="F13" i="7"/>
  <c r="T13" i="7" s="1"/>
  <c r="G13" i="7"/>
  <c r="H13" i="7"/>
  <c r="B17" i="7"/>
  <c r="C17" i="7"/>
  <c r="D17" i="7"/>
  <c r="E17" i="7"/>
  <c r="F17" i="7"/>
  <c r="G17" i="7"/>
  <c r="H17" i="7"/>
  <c r="B18" i="7"/>
  <c r="C18" i="7"/>
  <c r="D18" i="7"/>
  <c r="E18" i="7"/>
  <c r="F18" i="7"/>
  <c r="G18" i="7"/>
  <c r="H18" i="7"/>
  <c r="B19" i="7"/>
  <c r="C19" i="7"/>
  <c r="D19" i="7"/>
  <c r="E19" i="7"/>
  <c r="F19" i="7"/>
  <c r="G19" i="7"/>
  <c r="H19" i="7"/>
  <c r="B20" i="7"/>
  <c r="C20" i="7"/>
  <c r="D20" i="7"/>
  <c r="E20" i="7"/>
  <c r="F20" i="7"/>
  <c r="G20" i="7"/>
  <c r="T20" i="7" s="1"/>
  <c r="U20" i="7" s="1"/>
  <c r="H20" i="7"/>
  <c r="B21" i="7"/>
  <c r="C21" i="7"/>
  <c r="D21" i="7"/>
  <c r="E21" i="7"/>
  <c r="F21" i="7"/>
  <c r="G21" i="7"/>
  <c r="H21" i="7"/>
  <c r="B22" i="7"/>
  <c r="C22" i="7"/>
  <c r="T22" i="7" s="1"/>
  <c r="U22" i="7" s="1"/>
  <c r="D22" i="7"/>
  <c r="E22" i="7"/>
  <c r="F22" i="7"/>
  <c r="G22" i="7"/>
  <c r="H22" i="7"/>
  <c r="B23" i="7"/>
  <c r="C23" i="7"/>
  <c r="D23" i="7"/>
  <c r="E23" i="7"/>
  <c r="F23" i="7"/>
  <c r="G23" i="7"/>
  <c r="H23" i="7"/>
  <c r="B24" i="7"/>
  <c r="C24" i="7"/>
  <c r="D24" i="7"/>
  <c r="E24" i="7"/>
  <c r="F24" i="7"/>
  <c r="L24" i="7" s="1"/>
  <c r="N24" i="7" s="1"/>
  <c r="G24" i="7"/>
  <c r="H24" i="7"/>
  <c r="B25" i="7"/>
  <c r="C25" i="7"/>
  <c r="D25" i="7"/>
  <c r="E25" i="7"/>
  <c r="F25" i="7"/>
  <c r="T25" i="7" s="1"/>
  <c r="U25" i="7" s="1"/>
  <c r="G25" i="7"/>
  <c r="H25" i="7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I14" i="11" s="1"/>
  <c r="H8" i="11"/>
  <c r="G8" i="11"/>
  <c r="F8" i="11"/>
  <c r="E8" i="11"/>
  <c r="D8" i="11"/>
  <c r="C8" i="11"/>
  <c r="B8" i="11"/>
  <c r="I25" i="10"/>
  <c r="H25" i="10"/>
  <c r="G25" i="10"/>
  <c r="F25" i="10"/>
  <c r="E25" i="10"/>
  <c r="D25" i="10"/>
  <c r="C25" i="10"/>
  <c r="L25" i="10" s="1"/>
  <c r="P25" i="10" s="1"/>
  <c r="B25" i="10"/>
  <c r="I24" i="10"/>
  <c r="H24" i="10"/>
  <c r="G24" i="10"/>
  <c r="F24" i="10"/>
  <c r="E24" i="10"/>
  <c r="D24" i="10"/>
  <c r="C24" i="10"/>
  <c r="T24" i="10" s="1"/>
  <c r="U24" i="10" s="1"/>
  <c r="B24" i="10"/>
  <c r="I23" i="10"/>
  <c r="H23" i="10"/>
  <c r="G23" i="10"/>
  <c r="F23" i="10"/>
  <c r="E23" i="10"/>
  <c r="D23" i="10"/>
  <c r="C23" i="10"/>
  <c r="L23" i="10" s="1"/>
  <c r="S23" i="10" s="1"/>
  <c r="B23" i="10"/>
  <c r="I22" i="10"/>
  <c r="H22" i="10"/>
  <c r="G22" i="10"/>
  <c r="F22" i="10"/>
  <c r="E22" i="10"/>
  <c r="D22" i="10"/>
  <c r="C22" i="10"/>
  <c r="T22" i="10" s="1"/>
  <c r="U22" i="10" s="1"/>
  <c r="B22" i="10"/>
  <c r="I21" i="10"/>
  <c r="K21" i="10" s="1"/>
  <c r="H21" i="10"/>
  <c r="G21" i="10"/>
  <c r="F21" i="10"/>
  <c r="E21" i="10"/>
  <c r="D21" i="10"/>
  <c r="C21" i="10"/>
  <c r="L21" i="10" s="1"/>
  <c r="B21" i="10"/>
  <c r="I20" i="10"/>
  <c r="H20" i="10"/>
  <c r="G20" i="10"/>
  <c r="F20" i="10"/>
  <c r="E20" i="10"/>
  <c r="D20" i="10"/>
  <c r="C20" i="10"/>
  <c r="B20" i="10"/>
  <c r="I19" i="10"/>
  <c r="K19" i="10" s="1"/>
  <c r="H19" i="10"/>
  <c r="G19" i="10"/>
  <c r="F19" i="10"/>
  <c r="E19" i="10"/>
  <c r="D19" i="10"/>
  <c r="C19" i="10"/>
  <c r="B19" i="10"/>
  <c r="I18" i="10"/>
  <c r="K18" i="10" s="1"/>
  <c r="H18" i="10"/>
  <c r="G18" i="10"/>
  <c r="F18" i="10"/>
  <c r="E18" i="10"/>
  <c r="D18" i="10"/>
  <c r="C18" i="10"/>
  <c r="B18" i="10"/>
  <c r="I17" i="10"/>
  <c r="H17" i="10"/>
  <c r="G17" i="10"/>
  <c r="F17" i="10"/>
  <c r="E17" i="10"/>
  <c r="D17" i="10"/>
  <c r="C17" i="10"/>
  <c r="T17" i="10" s="1"/>
  <c r="B17" i="10"/>
  <c r="I13" i="10"/>
  <c r="H13" i="10"/>
  <c r="G13" i="10"/>
  <c r="F13" i="10"/>
  <c r="E13" i="10"/>
  <c r="D13" i="10"/>
  <c r="C13" i="10"/>
  <c r="T13" i="10" s="1"/>
  <c r="U13" i="10" s="1"/>
  <c r="B13" i="10"/>
  <c r="I12" i="10"/>
  <c r="K12" i="10" s="1"/>
  <c r="H12" i="10"/>
  <c r="G12" i="10"/>
  <c r="F12" i="10"/>
  <c r="E12" i="10"/>
  <c r="D12" i="10"/>
  <c r="C12" i="10"/>
  <c r="B12" i="10"/>
  <c r="I11" i="10"/>
  <c r="H11" i="10"/>
  <c r="G11" i="10"/>
  <c r="F11" i="10"/>
  <c r="E11" i="10"/>
  <c r="D11" i="10"/>
  <c r="C11" i="10"/>
  <c r="B11" i="10"/>
  <c r="I10" i="10"/>
  <c r="H10" i="10"/>
  <c r="G10" i="10"/>
  <c r="F10" i="10"/>
  <c r="E10" i="10"/>
  <c r="D10" i="10"/>
  <c r="C10" i="10"/>
  <c r="T10" i="10" s="1"/>
  <c r="U10" i="10" s="1"/>
  <c r="B10" i="10"/>
  <c r="I9" i="10"/>
  <c r="J9" i="10" s="1"/>
  <c r="K9" i="10" s="1"/>
  <c r="H9" i="10"/>
  <c r="G9" i="10"/>
  <c r="F9" i="10"/>
  <c r="E9" i="10"/>
  <c r="D9" i="10"/>
  <c r="C9" i="10"/>
  <c r="T9" i="10" s="1"/>
  <c r="U9" i="10" s="1"/>
  <c r="B9" i="10"/>
  <c r="I8" i="10"/>
  <c r="I14" i="10" s="1"/>
  <c r="H8" i="10"/>
  <c r="G8" i="10"/>
  <c r="F8" i="10"/>
  <c r="E8" i="10"/>
  <c r="D8" i="10"/>
  <c r="C8" i="10"/>
  <c r="T8" i="10" s="1"/>
  <c r="B8" i="10"/>
  <c r="I25" i="9"/>
  <c r="H25" i="9"/>
  <c r="G25" i="9"/>
  <c r="F25" i="9"/>
  <c r="E25" i="9"/>
  <c r="D25" i="9"/>
  <c r="C25" i="9"/>
  <c r="L25" i="9" s="1"/>
  <c r="P25" i="9" s="1"/>
  <c r="B25" i="9"/>
  <c r="I24" i="9"/>
  <c r="H24" i="9"/>
  <c r="G24" i="9"/>
  <c r="F24" i="9"/>
  <c r="E24" i="9"/>
  <c r="D24" i="9"/>
  <c r="C24" i="9"/>
  <c r="L24" i="9" s="1"/>
  <c r="N24" i="9" s="1"/>
  <c r="B24" i="9"/>
  <c r="I23" i="9"/>
  <c r="K23" i="9" s="1"/>
  <c r="H23" i="9"/>
  <c r="G23" i="9"/>
  <c r="F23" i="9"/>
  <c r="E23" i="9"/>
  <c r="D23" i="9"/>
  <c r="C23" i="9"/>
  <c r="L23" i="9" s="1"/>
  <c r="Q23" i="9" s="1"/>
  <c r="B23" i="9"/>
  <c r="I22" i="9"/>
  <c r="H22" i="9"/>
  <c r="G22" i="9"/>
  <c r="F22" i="9"/>
  <c r="E22" i="9"/>
  <c r="D22" i="9"/>
  <c r="C22" i="9"/>
  <c r="B22" i="9"/>
  <c r="I21" i="9"/>
  <c r="H21" i="9"/>
  <c r="G21" i="9"/>
  <c r="F21" i="9"/>
  <c r="E21" i="9"/>
  <c r="D21" i="9"/>
  <c r="C21" i="9"/>
  <c r="L21" i="9" s="1"/>
  <c r="B21" i="9"/>
  <c r="I20" i="9"/>
  <c r="K20" i="9" s="1"/>
  <c r="H20" i="9"/>
  <c r="G20" i="9"/>
  <c r="F20" i="9"/>
  <c r="E20" i="9"/>
  <c r="D20" i="9"/>
  <c r="C20" i="9"/>
  <c r="T20" i="9" s="1"/>
  <c r="U20" i="9" s="1"/>
  <c r="B20" i="9"/>
  <c r="I19" i="9"/>
  <c r="H19" i="9"/>
  <c r="G19" i="9"/>
  <c r="F19" i="9"/>
  <c r="E19" i="9"/>
  <c r="D19" i="9"/>
  <c r="C19" i="9"/>
  <c r="B19" i="9"/>
  <c r="I18" i="9"/>
  <c r="K18" i="9" s="1"/>
  <c r="H18" i="9"/>
  <c r="G18" i="9"/>
  <c r="F18" i="9"/>
  <c r="E18" i="9"/>
  <c r="D18" i="9"/>
  <c r="C18" i="9"/>
  <c r="B18" i="9"/>
  <c r="I17" i="9"/>
  <c r="K17" i="9" s="1"/>
  <c r="H17" i="9"/>
  <c r="G17" i="9"/>
  <c r="F17" i="9"/>
  <c r="E17" i="9"/>
  <c r="D17" i="9"/>
  <c r="C17" i="9"/>
  <c r="B17" i="9"/>
  <c r="I13" i="9"/>
  <c r="K13" i="9" s="1"/>
  <c r="H13" i="9"/>
  <c r="G13" i="9"/>
  <c r="F13" i="9"/>
  <c r="E13" i="9"/>
  <c r="D13" i="9"/>
  <c r="C13" i="9"/>
  <c r="B13" i="9"/>
  <c r="I12" i="9"/>
  <c r="H12" i="9"/>
  <c r="G12" i="9"/>
  <c r="F12" i="9"/>
  <c r="E12" i="9"/>
  <c r="D12" i="9"/>
  <c r="C12" i="9"/>
  <c r="T12" i="9" s="1"/>
  <c r="U12" i="9" s="1"/>
  <c r="B12" i="9"/>
  <c r="I11" i="9"/>
  <c r="J11" i="9" s="1"/>
  <c r="H11" i="9"/>
  <c r="G11" i="9"/>
  <c r="F11" i="9"/>
  <c r="E11" i="9"/>
  <c r="D11" i="9"/>
  <c r="C11" i="9"/>
  <c r="B11" i="9"/>
  <c r="I10" i="9"/>
  <c r="H10" i="9"/>
  <c r="G10" i="9"/>
  <c r="F10" i="9"/>
  <c r="E10" i="9"/>
  <c r="D10" i="9"/>
  <c r="C10" i="9"/>
  <c r="B10" i="9"/>
  <c r="I9" i="9"/>
  <c r="H9" i="9"/>
  <c r="G9" i="9"/>
  <c r="F9" i="9"/>
  <c r="E9" i="9"/>
  <c r="D9" i="9"/>
  <c r="C9" i="9"/>
  <c r="B9" i="9"/>
  <c r="I8" i="9"/>
  <c r="I14" i="9" s="1"/>
  <c r="H8" i="9"/>
  <c r="G8" i="9"/>
  <c r="F8" i="9"/>
  <c r="E8" i="9"/>
  <c r="D8" i="9"/>
  <c r="C8" i="9"/>
  <c r="T8" i="9" s="1"/>
  <c r="B8" i="9"/>
  <c r="I25" i="8"/>
  <c r="K25" i="8" s="1"/>
  <c r="H25" i="8"/>
  <c r="G25" i="8"/>
  <c r="F25" i="8"/>
  <c r="E25" i="8"/>
  <c r="D25" i="8"/>
  <c r="C25" i="8"/>
  <c r="B25" i="8"/>
  <c r="I24" i="8"/>
  <c r="K24" i="8" s="1"/>
  <c r="H24" i="8"/>
  <c r="G24" i="8"/>
  <c r="F24" i="8"/>
  <c r="E24" i="8"/>
  <c r="D24" i="8"/>
  <c r="C24" i="8"/>
  <c r="T24" i="8" s="1"/>
  <c r="U24" i="8" s="1"/>
  <c r="B24" i="8"/>
  <c r="I23" i="8"/>
  <c r="K23" i="8" s="1"/>
  <c r="H23" i="8"/>
  <c r="G23" i="8"/>
  <c r="F23" i="8"/>
  <c r="E23" i="8"/>
  <c r="D23" i="8"/>
  <c r="C23" i="8"/>
  <c r="T23" i="8" s="1"/>
  <c r="U23" i="8" s="1"/>
  <c r="B23" i="8"/>
  <c r="I22" i="8"/>
  <c r="K22" i="8" s="1"/>
  <c r="H22" i="8"/>
  <c r="G22" i="8"/>
  <c r="F22" i="8"/>
  <c r="E22" i="8"/>
  <c r="D22" i="8"/>
  <c r="C22" i="8"/>
  <c r="T22" i="8" s="1"/>
  <c r="U22" i="8" s="1"/>
  <c r="B22" i="8"/>
  <c r="I21" i="8"/>
  <c r="K21" i="8" s="1"/>
  <c r="H21" i="8"/>
  <c r="G21" i="8"/>
  <c r="F21" i="8"/>
  <c r="E21" i="8"/>
  <c r="D21" i="8"/>
  <c r="C21" i="8"/>
  <c r="T21" i="8" s="1"/>
  <c r="U21" i="8" s="1"/>
  <c r="B21" i="8"/>
  <c r="I20" i="8"/>
  <c r="K20" i="8" s="1"/>
  <c r="H20" i="8"/>
  <c r="G20" i="8"/>
  <c r="F20" i="8"/>
  <c r="E20" i="8"/>
  <c r="D20" i="8"/>
  <c r="C20" i="8"/>
  <c r="B20" i="8"/>
  <c r="I19" i="8"/>
  <c r="K19" i="8" s="1"/>
  <c r="H19" i="8"/>
  <c r="G19" i="8"/>
  <c r="F19" i="8"/>
  <c r="E19" i="8"/>
  <c r="D19" i="8"/>
  <c r="C19" i="8"/>
  <c r="B19" i="8"/>
  <c r="I18" i="8"/>
  <c r="K18" i="8" s="1"/>
  <c r="H18" i="8"/>
  <c r="G18" i="8"/>
  <c r="F18" i="8"/>
  <c r="E18" i="8"/>
  <c r="D18" i="8"/>
  <c r="C18" i="8"/>
  <c r="B18" i="8"/>
  <c r="I17" i="8"/>
  <c r="I26" i="8" s="1"/>
  <c r="H17" i="8"/>
  <c r="G17" i="8"/>
  <c r="F17" i="8"/>
  <c r="E17" i="8"/>
  <c r="D17" i="8"/>
  <c r="C17" i="8"/>
  <c r="T17" i="8" s="1"/>
  <c r="B17" i="8"/>
  <c r="I13" i="8"/>
  <c r="H13" i="8"/>
  <c r="G13" i="8"/>
  <c r="F13" i="8"/>
  <c r="T13" i="8" s="1"/>
  <c r="U13" i="8" s="1"/>
  <c r="E13" i="8"/>
  <c r="D13" i="8"/>
  <c r="C13" i="8"/>
  <c r="B13" i="8"/>
  <c r="I12" i="8"/>
  <c r="H12" i="8"/>
  <c r="G12" i="8"/>
  <c r="F12" i="8"/>
  <c r="E12" i="8"/>
  <c r="D12" i="8"/>
  <c r="C12" i="8"/>
  <c r="B12" i="8"/>
  <c r="I11" i="8"/>
  <c r="H11" i="8"/>
  <c r="G11" i="8"/>
  <c r="F11" i="8"/>
  <c r="T11" i="8" s="1"/>
  <c r="U11" i="8" s="1"/>
  <c r="E11" i="8"/>
  <c r="D11" i="8"/>
  <c r="C11" i="8"/>
  <c r="B11" i="8"/>
  <c r="I10" i="8"/>
  <c r="H10" i="8"/>
  <c r="G10" i="8"/>
  <c r="F10" i="8"/>
  <c r="T10" i="8" s="1"/>
  <c r="U10" i="8" s="1"/>
  <c r="E10" i="8"/>
  <c r="D10" i="8"/>
  <c r="C10" i="8"/>
  <c r="B10" i="8"/>
  <c r="I9" i="8"/>
  <c r="H9" i="8"/>
  <c r="G9" i="8"/>
  <c r="F9" i="8"/>
  <c r="E9" i="8"/>
  <c r="D9" i="8"/>
  <c r="C9" i="8"/>
  <c r="B9" i="8"/>
  <c r="I8" i="8"/>
  <c r="H8" i="8"/>
  <c r="G8" i="8"/>
  <c r="F8" i="8"/>
  <c r="E8" i="8"/>
  <c r="D8" i="8"/>
  <c r="C8" i="8"/>
  <c r="B8" i="8"/>
  <c r="I25" i="7"/>
  <c r="K25" i="7" s="1"/>
  <c r="I24" i="7"/>
  <c r="I23" i="7"/>
  <c r="I22" i="7"/>
  <c r="K22" i="7" s="1"/>
  <c r="I21" i="7"/>
  <c r="K21" i="7" s="1"/>
  <c r="I20" i="7"/>
  <c r="K20" i="7" s="1"/>
  <c r="L20" i="7" s="1"/>
  <c r="P20" i="7" s="1"/>
  <c r="I19" i="7"/>
  <c r="K19" i="7" s="1"/>
  <c r="I18" i="7"/>
  <c r="K18" i="7" s="1"/>
  <c r="I17" i="7"/>
  <c r="K17" i="7" s="1"/>
  <c r="I13" i="7"/>
  <c r="I12" i="7"/>
  <c r="K12" i="7" s="1"/>
  <c r="I11" i="7"/>
  <c r="K11" i="7" s="1"/>
  <c r="I10" i="7"/>
  <c r="I9" i="7"/>
  <c r="J9" i="7" s="1"/>
  <c r="K9" i="7" s="1"/>
  <c r="I8" i="7"/>
  <c r="K8" i="7" s="1"/>
  <c r="J26" i="10"/>
  <c r="K25" i="10"/>
  <c r="K24" i="10"/>
  <c r="K23" i="10"/>
  <c r="K22" i="10"/>
  <c r="K20" i="10"/>
  <c r="K13" i="10"/>
  <c r="J13" i="10"/>
  <c r="K11" i="10"/>
  <c r="J11" i="10"/>
  <c r="J10" i="10"/>
  <c r="K10" i="10" s="1"/>
  <c r="J26" i="9"/>
  <c r="K25" i="9"/>
  <c r="K24" i="9"/>
  <c r="K22" i="9"/>
  <c r="S21" i="9"/>
  <c r="K21" i="9"/>
  <c r="K19" i="9"/>
  <c r="J13" i="9"/>
  <c r="K12" i="9"/>
  <c r="J12" i="9"/>
  <c r="K11" i="9"/>
  <c r="J10" i="9"/>
  <c r="K10" i="9" s="1"/>
  <c r="J9" i="9"/>
  <c r="K9" i="9" s="1"/>
  <c r="J26" i="8"/>
  <c r="T25" i="8"/>
  <c r="U25" i="8" s="1"/>
  <c r="K13" i="8"/>
  <c r="J13" i="8"/>
  <c r="K12" i="8"/>
  <c r="J12" i="8"/>
  <c r="K11" i="8"/>
  <c r="J11" i="8"/>
  <c r="K10" i="8"/>
  <c r="J10" i="8"/>
  <c r="J9" i="8"/>
  <c r="K9" i="8" s="1"/>
  <c r="K8" i="8"/>
  <c r="J26" i="7"/>
  <c r="K24" i="7"/>
  <c r="T23" i="7"/>
  <c r="U23" i="7" s="1"/>
  <c r="L23" i="7"/>
  <c r="S23" i="7" s="1"/>
  <c r="K23" i="7"/>
  <c r="K13" i="7"/>
  <c r="J13" i="7"/>
  <c r="J11" i="7"/>
  <c r="T10" i="7"/>
  <c r="U10" i="7" s="1"/>
  <c r="J10" i="7"/>
  <c r="K10" i="7" s="1"/>
  <c r="L20" i="2"/>
  <c r="K11" i="14"/>
  <c r="L22" i="2"/>
  <c r="L23" i="2"/>
  <c r="L24" i="2"/>
  <c r="L25" i="2"/>
  <c r="L11" i="2"/>
  <c r="L12" i="2"/>
  <c r="L13" i="2"/>
  <c r="L21" i="7" l="1"/>
  <c r="I14" i="8"/>
  <c r="L9" i="8"/>
  <c r="T8" i="7"/>
  <c r="U8" i="7" s="1"/>
  <c r="T19" i="10"/>
  <c r="U19" i="10" s="1"/>
  <c r="I26" i="10"/>
  <c r="I27" i="10" s="1"/>
  <c r="I26" i="9"/>
  <c r="I27" i="9" s="1"/>
  <c r="K17" i="10"/>
  <c r="K26" i="10" s="1"/>
  <c r="L17" i="10"/>
  <c r="M17" i="10" s="1"/>
  <c r="K8" i="10"/>
  <c r="S21" i="7"/>
  <c r="M20" i="7"/>
  <c r="M20" i="10"/>
  <c r="T19" i="9"/>
  <c r="U19" i="9" s="1"/>
  <c r="T24" i="9"/>
  <c r="U24" i="9" s="1"/>
  <c r="L25" i="7"/>
  <c r="P25" i="7" s="1"/>
  <c r="T18" i="7"/>
  <c r="U18" i="7" s="1"/>
  <c r="T17" i="7"/>
  <c r="U17" i="7" s="1"/>
  <c r="I26" i="7"/>
  <c r="K26" i="7"/>
  <c r="N23" i="10"/>
  <c r="S25" i="10"/>
  <c r="T21" i="9"/>
  <c r="U21" i="9" s="1"/>
  <c r="T17" i="9"/>
  <c r="U17" i="9" s="1"/>
  <c r="T23" i="9"/>
  <c r="U23" i="9" s="1"/>
  <c r="T21" i="7"/>
  <c r="U21" i="7" s="1"/>
  <c r="L23" i="8"/>
  <c r="S23" i="8" s="1"/>
  <c r="S21" i="10"/>
  <c r="L17" i="9"/>
  <c r="S17" i="9" s="1"/>
  <c r="L20" i="9"/>
  <c r="M20" i="9" s="1"/>
  <c r="L19" i="10"/>
  <c r="P19" i="10" s="1"/>
  <c r="T19" i="7"/>
  <c r="U19" i="7" s="1"/>
  <c r="L24" i="10"/>
  <c r="M24" i="10" s="1"/>
  <c r="R24" i="10" s="1"/>
  <c r="V24" i="10" s="1"/>
  <c r="W24" i="10" s="1"/>
  <c r="X24" i="10" s="1"/>
  <c r="L18" i="9"/>
  <c r="O18" i="9" s="1"/>
  <c r="L22" i="9"/>
  <c r="S22" i="9" s="1"/>
  <c r="T25" i="9"/>
  <c r="U25" i="9" s="1"/>
  <c r="L24" i="8"/>
  <c r="N24" i="8" s="1"/>
  <c r="I14" i="7"/>
  <c r="L10" i="8"/>
  <c r="O10" i="8" s="1"/>
  <c r="L10" i="9"/>
  <c r="P10" i="9" s="1"/>
  <c r="J12" i="7"/>
  <c r="J14" i="7" s="1"/>
  <c r="J27" i="7" s="1"/>
  <c r="K8" i="9"/>
  <c r="K14" i="9" s="1"/>
  <c r="J12" i="10"/>
  <c r="L13" i="7"/>
  <c r="P13" i="7" s="1"/>
  <c r="L8" i="9"/>
  <c r="S8" i="9" s="1"/>
  <c r="L11" i="9"/>
  <c r="O11" i="9" s="1"/>
  <c r="I27" i="8"/>
  <c r="T8" i="8"/>
  <c r="U8" i="8" s="1"/>
  <c r="T9" i="8"/>
  <c r="U9" i="8" s="1"/>
  <c r="L12" i="7"/>
  <c r="P12" i="7" s="1"/>
  <c r="L8" i="7"/>
  <c r="Q8" i="7" s="1"/>
  <c r="L9" i="7"/>
  <c r="P9" i="7" s="1"/>
  <c r="L10" i="7"/>
  <c r="P10" i="7" s="1"/>
  <c r="P21" i="7"/>
  <c r="L18" i="7"/>
  <c r="P18" i="7" s="1"/>
  <c r="L19" i="7"/>
  <c r="P19" i="7" s="1"/>
  <c r="T24" i="7"/>
  <c r="U24" i="7" s="1"/>
  <c r="L22" i="7"/>
  <c r="Q22" i="7" s="1"/>
  <c r="Q20" i="7"/>
  <c r="S20" i="7"/>
  <c r="N20" i="7"/>
  <c r="T14" i="7"/>
  <c r="N18" i="10"/>
  <c r="P21" i="10"/>
  <c r="Q21" i="10"/>
  <c r="K14" i="10"/>
  <c r="L9" i="10"/>
  <c r="Q9" i="10" s="1"/>
  <c r="T21" i="10"/>
  <c r="U21" i="10" s="1"/>
  <c r="Q25" i="10"/>
  <c r="Q20" i="10"/>
  <c r="O24" i="10"/>
  <c r="L8" i="10"/>
  <c r="S8" i="10" s="1"/>
  <c r="L11" i="10"/>
  <c r="P11" i="10" s="1"/>
  <c r="L13" i="10"/>
  <c r="P13" i="10" s="1"/>
  <c r="L22" i="10"/>
  <c r="M22" i="10" s="1"/>
  <c r="P23" i="10"/>
  <c r="P24" i="10"/>
  <c r="T25" i="10"/>
  <c r="U25" i="10" s="1"/>
  <c r="L12" i="10"/>
  <c r="S12" i="10" s="1"/>
  <c r="L18" i="10"/>
  <c r="M18" i="10" s="1"/>
  <c r="T20" i="10"/>
  <c r="U20" i="10" s="1"/>
  <c r="S22" i="10"/>
  <c r="Q23" i="10"/>
  <c r="Q24" i="10"/>
  <c r="T11" i="10"/>
  <c r="U11" i="10" s="1"/>
  <c r="N24" i="10"/>
  <c r="T23" i="10"/>
  <c r="U23" i="10" s="1"/>
  <c r="M9" i="10"/>
  <c r="L10" i="10"/>
  <c r="O10" i="10" s="1"/>
  <c r="T12" i="10"/>
  <c r="U12" i="10" s="1"/>
  <c r="M23" i="10"/>
  <c r="J14" i="10"/>
  <c r="J27" i="10" s="1"/>
  <c r="Q18" i="10"/>
  <c r="T18" i="10"/>
  <c r="U18" i="10" s="1"/>
  <c r="O23" i="10"/>
  <c r="S24" i="10"/>
  <c r="L20" i="10"/>
  <c r="O20" i="10" s="1"/>
  <c r="N11" i="9"/>
  <c r="M11" i="9"/>
  <c r="Q11" i="9"/>
  <c r="Q18" i="9"/>
  <c r="P18" i="9"/>
  <c r="N18" i="9"/>
  <c r="M22" i="9"/>
  <c r="P11" i="9"/>
  <c r="P21" i="9"/>
  <c r="Q21" i="9"/>
  <c r="M23" i="9"/>
  <c r="R23" i="9" s="1"/>
  <c r="V23" i="9" s="1"/>
  <c r="W23" i="9" s="1"/>
  <c r="X23" i="9" s="1"/>
  <c r="S23" i="9"/>
  <c r="Q24" i="9"/>
  <c r="T9" i="9"/>
  <c r="U9" i="9" s="1"/>
  <c r="T10" i="9"/>
  <c r="U10" i="9" s="1"/>
  <c r="S11" i="9"/>
  <c r="T13" i="9"/>
  <c r="U13" i="9" s="1"/>
  <c r="T22" i="9"/>
  <c r="U22" i="9" s="1"/>
  <c r="L9" i="9"/>
  <c r="Q9" i="9" s="1"/>
  <c r="T11" i="9"/>
  <c r="U11" i="9" s="1"/>
  <c r="J14" i="9"/>
  <c r="J27" i="9" s="1"/>
  <c r="T18" i="9"/>
  <c r="U18" i="9" s="1"/>
  <c r="N23" i="9"/>
  <c r="Q25" i="9"/>
  <c r="L12" i="9"/>
  <c r="P12" i="9" s="1"/>
  <c r="L13" i="9"/>
  <c r="Q13" i="9" s="1"/>
  <c r="O23" i="9"/>
  <c r="O24" i="9"/>
  <c r="S25" i="9"/>
  <c r="M24" i="9"/>
  <c r="L19" i="9"/>
  <c r="P19" i="9" s="1"/>
  <c r="P23" i="9"/>
  <c r="P24" i="9"/>
  <c r="Q11" i="8"/>
  <c r="L18" i="8"/>
  <c r="P18" i="8" s="1"/>
  <c r="P12" i="8"/>
  <c r="L19" i="8"/>
  <c r="S19" i="8" s="1"/>
  <c r="L21" i="8"/>
  <c r="S21" i="8" s="1"/>
  <c r="S9" i="8"/>
  <c r="O9" i="8"/>
  <c r="M9" i="8"/>
  <c r="N9" i="8"/>
  <c r="T12" i="8"/>
  <c r="U12" i="8" s="1"/>
  <c r="K17" i="8"/>
  <c r="L17" i="8" s="1"/>
  <c r="N23" i="8"/>
  <c r="L8" i="8"/>
  <c r="Q8" i="8" s="1"/>
  <c r="N10" i="8"/>
  <c r="L12" i="8"/>
  <c r="T19" i="8"/>
  <c r="U19" i="8" s="1"/>
  <c r="O23" i="8"/>
  <c r="P9" i="8"/>
  <c r="L11" i="8"/>
  <c r="M12" i="8"/>
  <c r="J14" i="8"/>
  <c r="J27" i="8" s="1"/>
  <c r="T18" i="8"/>
  <c r="U18" i="8" s="1"/>
  <c r="T20" i="8"/>
  <c r="U20" i="8" s="1"/>
  <c r="L22" i="8"/>
  <c r="M22" i="8" s="1"/>
  <c r="N12" i="8"/>
  <c r="L20" i="8"/>
  <c r="O20" i="8" s="1"/>
  <c r="Q10" i="8"/>
  <c r="P11" i="8"/>
  <c r="L13" i="8"/>
  <c r="Q13" i="8" s="1"/>
  <c r="L25" i="8"/>
  <c r="M25" i="8" s="1"/>
  <c r="K14" i="8"/>
  <c r="M23" i="7"/>
  <c r="S24" i="7"/>
  <c r="P23" i="7"/>
  <c r="Q23" i="7"/>
  <c r="O24" i="7"/>
  <c r="N23" i="7"/>
  <c r="P11" i="7"/>
  <c r="S11" i="7"/>
  <c r="O11" i="7"/>
  <c r="N19" i="10"/>
  <c r="U17" i="10"/>
  <c r="M12" i="10"/>
  <c r="N21" i="10"/>
  <c r="N25" i="10"/>
  <c r="M21" i="10"/>
  <c r="O22" i="10"/>
  <c r="M25" i="10"/>
  <c r="N12" i="10"/>
  <c r="O21" i="10"/>
  <c r="O25" i="10"/>
  <c r="U8" i="10"/>
  <c r="O12" i="10"/>
  <c r="K26" i="9"/>
  <c r="M13" i="9"/>
  <c r="M21" i="9"/>
  <c r="S24" i="9"/>
  <c r="M25" i="9"/>
  <c r="U8" i="9"/>
  <c r="N22" i="9"/>
  <c r="N13" i="9"/>
  <c r="N21" i="9"/>
  <c r="P22" i="9"/>
  <c r="N25" i="9"/>
  <c r="O13" i="9"/>
  <c r="O21" i="9"/>
  <c r="Q22" i="9"/>
  <c r="O25" i="9"/>
  <c r="U17" i="8"/>
  <c r="Q9" i="8"/>
  <c r="S11" i="8"/>
  <c r="Q18" i="8"/>
  <c r="Q23" i="8"/>
  <c r="S24" i="8"/>
  <c r="M11" i="8"/>
  <c r="Q22" i="8"/>
  <c r="N21" i="8"/>
  <c r="M10" i="7"/>
  <c r="Q10" i="7"/>
  <c r="N10" i="7"/>
  <c r="K14" i="7"/>
  <c r="O21" i="7"/>
  <c r="N21" i="7"/>
  <c r="M21" i="7"/>
  <c r="Q21" i="7"/>
  <c r="O20" i="7"/>
  <c r="Q13" i="7"/>
  <c r="L17" i="7"/>
  <c r="P24" i="7"/>
  <c r="Q11" i="7"/>
  <c r="S13" i="7"/>
  <c r="M22" i="7"/>
  <c r="O23" i="7"/>
  <c r="Q24" i="7"/>
  <c r="M13" i="7"/>
  <c r="U13" i="7"/>
  <c r="U14" i="7" s="1"/>
  <c r="M12" i="7"/>
  <c r="N13" i="7"/>
  <c r="M11" i="7"/>
  <c r="N12" i="7"/>
  <c r="O13" i="7"/>
  <c r="M24" i="7"/>
  <c r="O25" i="7"/>
  <c r="M25" i="7"/>
  <c r="T25" i="2"/>
  <c r="U25" i="2" s="1"/>
  <c r="S25" i="2"/>
  <c r="Q25" i="2"/>
  <c r="P25" i="2"/>
  <c r="O25" i="2"/>
  <c r="N25" i="2"/>
  <c r="M25" i="2"/>
  <c r="T24" i="2"/>
  <c r="U24" i="2" s="1"/>
  <c r="S24" i="2"/>
  <c r="Q24" i="2"/>
  <c r="P24" i="2"/>
  <c r="O24" i="2"/>
  <c r="N24" i="2"/>
  <c r="M24" i="2"/>
  <c r="T23" i="2"/>
  <c r="U23" i="2" s="1"/>
  <c r="S23" i="2"/>
  <c r="Q23" i="2"/>
  <c r="P23" i="2"/>
  <c r="O23" i="2"/>
  <c r="N23" i="2"/>
  <c r="M23" i="2"/>
  <c r="T22" i="2"/>
  <c r="U22" i="2" s="1"/>
  <c r="S22" i="2"/>
  <c r="Q22" i="2"/>
  <c r="P22" i="2"/>
  <c r="O22" i="2"/>
  <c r="N22" i="2"/>
  <c r="M22" i="2"/>
  <c r="T21" i="2"/>
  <c r="U21" i="2" s="1"/>
  <c r="T20" i="2"/>
  <c r="U20" i="2" s="1"/>
  <c r="S20" i="2"/>
  <c r="Q20" i="2"/>
  <c r="P20" i="2"/>
  <c r="N20" i="2"/>
  <c r="M20" i="2"/>
  <c r="T19" i="2"/>
  <c r="U19" i="2" s="1"/>
  <c r="T18" i="2"/>
  <c r="U18" i="2" s="1"/>
  <c r="T17" i="2"/>
  <c r="U17" i="2" s="1"/>
  <c r="T13" i="2"/>
  <c r="U13" i="2" s="1"/>
  <c r="S13" i="2"/>
  <c r="N13" i="2"/>
  <c r="T12" i="2"/>
  <c r="U12" i="2" s="1"/>
  <c r="T11" i="2"/>
  <c r="U11" i="2" s="1"/>
  <c r="T10" i="2"/>
  <c r="U10" i="2" s="1"/>
  <c r="T9" i="2"/>
  <c r="U9" i="2" s="1"/>
  <c r="Q13" i="2"/>
  <c r="P12" i="2"/>
  <c r="O11" i="2"/>
  <c r="T8" i="2"/>
  <c r="Q18" i="7" l="1"/>
  <c r="P20" i="8"/>
  <c r="S18" i="9"/>
  <c r="M18" i="9"/>
  <c r="N8" i="9"/>
  <c r="P8" i="9"/>
  <c r="M8" i="9"/>
  <c r="K27" i="10"/>
  <c r="K27" i="7"/>
  <c r="S10" i="9"/>
  <c r="P10" i="8"/>
  <c r="R10" i="8" s="1"/>
  <c r="V10" i="8" s="1"/>
  <c r="W10" i="8" s="1"/>
  <c r="X10" i="8" s="1"/>
  <c r="Q10" i="9"/>
  <c r="M10" i="8"/>
  <c r="S10" i="8"/>
  <c r="N10" i="9"/>
  <c r="P10" i="10"/>
  <c r="O10" i="9"/>
  <c r="M10" i="9"/>
  <c r="R10" i="9" s="1"/>
  <c r="V10" i="9" s="1"/>
  <c r="W10" i="9" s="1"/>
  <c r="X10" i="9" s="1"/>
  <c r="M19" i="10"/>
  <c r="O19" i="10"/>
  <c r="N19" i="7"/>
  <c r="Q19" i="7"/>
  <c r="Q19" i="9"/>
  <c r="M19" i="7"/>
  <c r="N19" i="9"/>
  <c r="Q19" i="10"/>
  <c r="S19" i="7"/>
  <c r="S19" i="10"/>
  <c r="O19" i="7"/>
  <c r="M19" i="9"/>
  <c r="U26" i="7"/>
  <c r="U27" i="7" s="1"/>
  <c r="R18" i="9"/>
  <c r="V18" i="9" s="1"/>
  <c r="W18" i="9" s="1"/>
  <c r="X18" i="9" s="1"/>
  <c r="I27" i="7"/>
  <c r="O17" i="10"/>
  <c r="P17" i="10"/>
  <c r="S17" i="10"/>
  <c r="Q17" i="10"/>
  <c r="N17" i="10"/>
  <c r="O17" i="9"/>
  <c r="M9" i="7"/>
  <c r="U14" i="8"/>
  <c r="Q8" i="9"/>
  <c r="N8" i="8"/>
  <c r="O8" i="10"/>
  <c r="N8" i="10"/>
  <c r="P8" i="8"/>
  <c r="O8" i="9"/>
  <c r="T14" i="8"/>
  <c r="O20" i="9"/>
  <c r="P20" i="9"/>
  <c r="M24" i="8"/>
  <c r="U26" i="8"/>
  <c r="P17" i="9"/>
  <c r="P26" i="9" s="1"/>
  <c r="S19" i="9"/>
  <c r="S26" i="9" s="1"/>
  <c r="M17" i="9"/>
  <c r="M26" i="9" s="1"/>
  <c r="S20" i="10"/>
  <c r="T26" i="10"/>
  <c r="S20" i="9"/>
  <c r="N25" i="7"/>
  <c r="R25" i="7" s="1"/>
  <c r="V25" i="7" s="1"/>
  <c r="W25" i="7" s="1"/>
  <c r="X25" i="7" s="1"/>
  <c r="R20" i="7"/>
  <c r="V20" i="7" s="1"/>
  <c r="W20" i="7" s="1"/>
  <c r="X20" i="7" s="1"/>
  <c r="L26" i="9"/>
  <c r="O22" i="9"/>
  <c r="O19" i="9"/>
  <c r="U26" i="10"/>
  <c r="N22" i="7"/>
  <c r="S20" i="8"/>
  <c r="Q20" i="8"/>
  <c r="M21" i="8"/>
  <c r="N17" i="9"/>
  <c r="O24" i="8"/>
  <c r="N20" i="10"/>
  <c r="R20" i="10" s="1"/>
  <c r="T26" i="7"/>
  <c r="T27" i="7" s="1"/>
  <c r="O21" i="8"/>
  <c r="L26" i="10"/>
  <c r="P23" i="8"/>
  <c r="M23" i="8"/>
  <c r="R23" i="8" s="1"/>
  <c r="V23" i="8" s="1"/>
  <c r="W23" i="8" s="1"/>
  <c r="X23" i="8" s="1"/>
  <c r="N20" i="8"/>
  <c r="Q20" i="9"/>
  <c r="R22" i="9"/>
  <c r="V22" i="9" s="1"/>
  <c r="W22" i="9" s="1"/>
  <c r="X22" i="9" s="1"/>
  <c r="R24" i="9"/>
  <c r="N20" i="9"/>
  <c r="S25" i="7"/>
  <c r="Q25" i="7"/>
  <c r="Q17" i="9"/>
  <c r="O22" i="7"/>
  <c r="M20" i="8"/>
  <c r="Q24" i="8"/>
  <c r="P24" i="8"/>
  <c r="P20" i="10"/>
  <c r="S13" i="10"/>
  <c r="Q13" i="10"/>
  <c r="N8" i="7"/>
  <c r="S10" i="7"/>
  <c r="O13" i="8"/>
  <c r="M13" i="8"/>
  <c r="M13" i="10"/>
  <c r="L14" i="10"/>
  <c r="R9" i="8"/>
  <c r="V9" i="8" s="1"/>
  <c r="W9" i="8" s="1"/>
  <c r="X9" i="8" s="1"/>
  <c r="O13" i="10"/>
  <c r="N9" i="10"/>
  <c r="P8" i="10"/>
  <c r="P9" i="10"/>
  <c r="Q12" i="10"/>
  <c r="M8" i="7"/>
  <c r="M14" i="7" s="1"/>
  <c r="N13" i="8"/>
  <c r="N13" i="10"/>
  <c r="P8" i="7"/>
  <c r="P14" i="7" s="1"/>
  <c r="O10" i="7"/>
  <c r="U14" i="10"/>
  <c r="N9" i="7"/>
  <c r="O9" i="7"/>
  <c r="O8" i="7"/>
  <c r="O12" i="7"/>
  <c r="L14" i="7"/>
  <c r="S8" i="7"/>
  <c r="Q12" i="7"/>
  <c r="S9" i="7"/>
  <c r="Q9" i="7"/>
  <c r="Q14" i="7" s="1"/>
  <c r="S12" i="7"/>
  <c r="N18" i="7"/>
  <c r="O18" i="7"/>
  <c r="M18" i="7"/>
  <c r="S18" i="7"/>
  <c r="S22" i="7"/>
  <c r="P22" i="7"/>
  <c r="R23" i="7"/>
  <c r="V23" i="7" s="1"/>
  <c r="W23" i="7" s="1"/>
  <c r="X23" i="7" s="1"/>
  <c r="R24" i="7"/>
  <c r="V24" i="7" s="1"/>
  <c r="W24" i="7" s="1"/>
  <c r="X24" i="7" s="1"/>
  <c r="R22" i="7"/>
  <c r="Q10" i="10"/>
  <c r="M8" i="10"/>
  <c r="N22" i="10"/>
  <c r="M10" i="10"/>
  <c r="N11" i="10"/>
  <c r="P22" i="10"/>
  <c r="P12" i="10"/>
  <c r="S11" i="10"/>
  <c r="S18" i="10"/>
  <c r="P18" i="10"/>
  <c r="O18" i="10"/>
  <c r="Q22" i="10"/>
  <c r="Q8" i="10"/>
  <c r="S9" i="10"/>
  <c r="O9" i="10"/>
  <c r="S10" i="10"/>
  <c r="M11" i="10"/>
  <c r="O11" i="10"/>
  <c r="Q11" i="10"/>
  <c r="R23" i="10"/>
  <c r="V23" i="10" s="1"/>
  <c r="W23" i="10" s="1"/>
  <c r="X23" i="10" s="1"/>
  <c r="N10" i="10"/>
  <c r="T14" i="10"/>
  <c r="L14" i="9"/>
  <c r="V24" i="9"/>
  <c r="W24" i="9" s="1"/>
  <c r="X24" i="9" s="1"/>
  <c r="P9" i="9"/>
  <c r="P14" i="9" s="1"/>
  <c r="S12" i="9"/>
  <c r="O12" i="9"/>
  <c r="U26" i="9"/>
  <c r="M12" i="9"/>
  <c r="K27" i="9"/>
  <c r="N12" i="9"/>
  <c r="T14" i="9"/>
  <c r="Q12" i="9"/>
  <c r="T26" i="9"/>
  <c r="O9" i="9"/>
  <c r="M9" i="9"/>
  <c r="S9" i="9"/>
  <c r="N9" i="9"/>
  <c r="N14" i="9" s="1"/>
  <c r="R11" i="9"/>
  <c r="V11" i="9" s="1"/>
  <c r="W11" i="9" s="1"/>
  <c r="X11" i="9" s="1"/>
  <c r="R20" i="9"/>
  <c r="V20" i="9" s="1"/>
  <c r="W20" i="9" s="1"/>
  <c r="X20" i="9" s="1"/>
  <c r="U14" i="9"/>
  <c r="P13" i="9"/>
  <c r="R13" i="9" s="1"/>
  <c r="V13" i="9" s="1"/>
  <c r="W13" i="9" s="1"/>
  <c r="X13" i="9" s="1"/>
  <c r="S13" i="9"/>
  <c r="P17" i="8"/>
  <c r="Q17" i="8"/>
  <c r="M17" i="8"/>
  <c r="O17" i="8"/>
  <c r="N17" i="8"/>
  <c r="L26" i="8"/>
  <c r="S17" i="8"/>
  <c r="T26" i="8"/>
  <c r="S22" i="8"/>
  <c r="O22" i="8"/>
  <c r="N22" i="8"/>
  <c r="P25" i="8"/>
  <c r="S25" i="8"/>
  <c r="Q25" i="8"/>
  <c r="S18" i="8"/>
  <c r="O18" i="8"/>
  <c r="N18" i="8"/>
  <c r="M18" i="8"/>
  <c r="O25" i="8"/>
  <c r="R25" i="8" s="1"/>
  <c r="V25" i="8" s="1"/>
  <c r="W25" i="8" s="1"/>
  <c r="X25" i="8" s="1"/>
  <c r="P22" i="8"/>
  <c r="K26" i="8"/>
  <c r="K27" i="8" s="1"/>
  <c r="S8" i="8"/>
  <c r="N11" i="8"/>
  <c r="O11" i="8"/>
  <c r="R11" i="8" s="1"/>
  <c r="V11" i="8" s="1"/>
  <c r="W11" i="8" s="1"/>
  <c r="X11" i="8" s="1"/>
  <c r="N25" i="8"/>
  <c r="N19" i="8"/>
  <c r="Q19" i="8"/>
  <c r="P19" i="8"/>
  <c r="O19" i="8"/>
  <c r="M19" i="8"/>
  <c r="M8" i="8"/>
  <c r="R24" i="8"/>
  <c r="V24" i="8" s="1"/>
  <c r="W24" i="8" s="1"/>
  <c r="X24" i="8" s="1"/>
  <c r="O8" i="8"/>
  <c r="L14" i="8"/>
  <c r="P13" i="8"/>
  <c r="S13" i="8"/>
  <c r="O12" i="8"/>
  <c r="R12" i="8" s="1"/>
  <c r="S12" i="8"/>
  <c r="Q12" i="8"/>
  <c r="Q14" i="8" s="1"/>
  <c r="P21" i="8"/>
  <c r="Q21" i="8"/>
  <c r="R12" i="7"/>
  <c r="R25" i="10"/>
  <c r="V25" i="10" s="1"/>
  <c r="W25" i="10" s="1"/>
  <c r="X25" i="10" s="1"/>
  <c r="M26" i="10"/>
  <c r="R21" i="10"/>
  <c r="V21" i="10" s="1"/>
  <c r="W21" i="10" s="1"/>
  <c r="X21" i="10" s="1"/>
  <c r="R13" i="10"/>
  <c r="V13" i="10" s="1"/>
  <c r="W13" i="10" s="1"/>
  <c r="X13" i="10" s="1"/>
  <c r="R25" i="9"/>
  <c r="V25" i="9" s="1"/>
  <c r="W25" i="9" s="1"/>
  <c r="X25" i="9" s="1"/>
  <c r="R21" i="9"/>
  <c r="V21" i="9" s="1"/>
  <c r="W21" i="9" s="1"/>
  <c r="X21" i="9" s="1"/>
  <c r="R21" i="7"/>
  <c r="V21" i="7" s="1"/>
  <c r="W21" i="7" s="1"/>
  <c r="X21" i="7" s="1"/>
  <c r="R10" i="7"/>
  <c r="R13" i="7"/>
  <c r="V13" i="7" s="1"/>
  <c r="W13" i="7" s="1"/>
  <c r="X13" i="7" s="1"/>
  <c r="Q17" i="7"/>
  <c r="P17" i="7"/>
  <c r="P26" i="7" s="1"/>
  <c r="O17" i="7"/>
  <c r="L26" i="7"/>
  <c r="N17" i="7"/>
  <c r="M17" i="7"/>
  <c r="S17" i="7"/>
  <c r="R11" i="7"/>
  <c r="V11" i="7" s="1"/>
  <c r="W11" i="7" s="1"/>
  <c r="X11" i="7" s="1"/>
  <c r="R23" i="2"/>
  <c r="V23" i="2" s="1"/>
  <c r="W23" i="2" s="1"/>
  <c r="X23" i="2" s="1"/>
  <c r="P11" i="2"/>
  <c r="R24" i="2"/>
  <c r="V24" i="2" s="1"/>
  <c r="W24" i="2" s="1"/>
  <c r="R25" i="2"/>
  <c r="V25" i="2" s="1"/>
  <c r="W25" i="2" s="1"/>
  <c r="R22" i="2"/>
  <c r="V22" i="2" s="1"/>
  <c r="W22" i="2" s="1"/>
  <c r="Q12" i="2"/>
  <c r="M11" i="2"/>
  <c r="Q11" i="2"/>
  <c r="N12" i="2"/>
  <c r="S12" i="2"/>
  <c r="O13" i="2"/>
  <c r="N11" i="2"/>
  <c r="S11" i="2"/>
  <c r="O12" i="2"/>
  <c r="P13" i="2"/>
  <c r="M12" i="2"/>
  <c r="M13" i="2"/>
  <c r="N26" i="10" l="1"/>
  <c r="V20" i="10"/>
  <c r="W20" i="10" s="1"/>
  <c r="X20" i="10" s="1"/>
  <c r="R19" i="10"/>
  <c r="V19" i="10" s="1"/>
  <c r="W19" i="10" s="1"/>
  <c r="X19" i="10" s="1"/>
  <c r="N14" i="8"/>
  <c r="V10" i="7"/>
  <c r="W10" i="7" s="1"/>
  <c r="X10" i="7" s="1"/>
  <c r="M14" i="8"/>
  <c r="Q14" i="9"/>
  <c r="R8" i="9"/>
  <c r="S14" i="8"/>
  <c r="R19" i="9"/>
  <c r="V19" i="9" s="1"/>
  <c r="W19" i="9" s="1"/>
  <c r="X19" i="9" s="1"/>
  <c r="R18" i="10"/>
  <c r="V18" i="10" s="1"/>
  <c r="W18" i="10" s="1"/>
  <c r="X18" i="10" s="1"/>
  <c r="R19" i="7"/>
  <c r="V19" i="7" s="1"/>
  <c r="W19" i="7" s="1"/>
  <c r="X19" i="7" s="1"/>
  <c r="Q26" i="9"/>
  <c r="O26" i="9"/>
  <c r="O26" i="10"/>
  <c r="L27" i="10"/>
  <c r="M26" i="8"/>
  <c r="M27" i="8" s="1"/>
  <c r="R18" i="8"/>
  <c r="V18" i="8" s="1"/>
  <c r="W18" i="8" s="1"/>
  <c r="X18" i="8" s="1"/>
  <c r="T27" i="10"/>
  <c r="P26" i="10"/>
  <c r="S26" i="10"/>
  <c r="U27" i="10"/>
  <c r="R17" i="10"/>
  <c r="V17" i="10" s="1"/>
  <c r="Q26" i="10"/>
  <c r="N26" i="8"/>
  <c r="N27" i="8" s="1"/>
  <c r="R17" i="9"/>
  <c r="V17" i="9" s="1"/>
  <c r="N26" i="9"/>
  <c r="N27" i="9" s="1"/>
  <c r="P27" i="9"/>
  <c r="R9" i="7"/>
  <c r="V9" i="7" s="1"/>
  <c r="W9" i="7" s="1"/>
  <c r="X9" i="7" s="1"/>
  <c r="R9" i="10"/>
  <c r="V9" i="10" s="1"/>
  <c r="W9" i="10" s="1"/>
  <c r="X9" i="10" s="1"/>
  <c r="U27" i="8"/>
  <c r="L27" i="7"/>
  <c r="O14" i="10"/>
  <c r="P14" i="8"/>
  <c r="R8" i="7"/>
  <c r="R14" i="7" s="1"/>
  <c r="R8" i="8"/>
  <c r="V8" i="8" s="1"/>
  <c r="T27" i="8"/>
  <c r="L27" i="8"/>
  <c r="N14" i="7"/>
  <c r="L27" i="9"/>
  <c r="V22" i="7"/>
  <c r="W22" i="7" s="1"/>
  <c r="X22" i="7" s="1"/>
  <c r="Q26" i="7"/>
  <c r="Q27" i="7" s="1"/>
  <c r="S26" i="8"/>
  <c r="R20" i="8"/>
  <c r="V20" i="8" s="1"/>
  <c r="W20" i="8" s="1"/>
  <c r="X20" i="8" s="1"/>
  <c r="S26" i="7"/>
  <c r="R17" i="8"/>
  <c r="V17" i="8" s="1"/>
  <c r="U27" i="9"/>
  <c r="R21" i="8"/>
  <c r="V21" i="8" s="1"/>
  <c r="W21" i="8" s="1"/>
  <c r="X21" i="8" s="1"/>
  <c r="O26" i="8"/>
  <c r="R18" i="7"/>
  <c r="V18" i="7" s="1"/>
  <c r="W18" i="7" s="1"/>
  <c r="X18" i="7" s="1"/>
  <c r="O14" i="8"/>
  <c r="O14" i="7"/>
  <c r="V12" i="8"/>
  <c r="W12" i="8" s="1"/>
  <c r="X12" i="8" s="1"/>
  <c r="R12" i="9"/>
  <c r="V12" i="9" s="1"/>
  <c r="W12" i="9" s="1"/>
  <c r="X12" i="9" s="1"/>
  <c r="R12" i="10"/>
  <c r="V12" i="10" s="1"/>
  <c r="W12" i="10" s="1"/>
  <c r="X12" i="10" s="1"/>
  <c r="S14" i="9"/>
  <c r="S27" i="9" s="1"/>
  <c r="O14" i="9"/>
  <c r="R10" i="10"/>
  <c r="V10" i="10" s="1"/>
  <c r="W10" i="10" s="1"/>
  <c r="X10" i="10" s="1"/>
  <c r="S14" i="10"/>
  <c r="P27" i="7"/>
  <c r="R13" i="8"/>
  <c r="V13" i="8" s="1"/>
  <c r="W13" i="8" s="1"/>
  <c r="X13" i="8" s="1"/>
  <c r="Q14" i="10"/>
  <c r="S14" i="7"/>
  <c r="M14" i="10"/>
  <c r="M27" i="10" s="1"/>
  <c r="V12" i="7"/>
  <c r="W12" i="7" s="1"/>
  <c r="X12" i="7" s="1"/>
  <c r="O26" i="7"/>
  <c r="N26" i="7"/>
  <c r="P14" i="10"/>
  <c r="R8" i="10"/>
  <c r="V8" i="10" s="1"/>
  <c r="N14" i="10"/>
  <c r="N27" i="10" s="1"/>
  <c r="R11" i="10"/>
  <c r="V11" i="10" s="1"/>
  <c r="W11" i="10" s="1"/>
  <c r="X11" i="10" s="1"/>
  <c r="R22" i="10"/>
  <c r="V22" i="10" s="1"/>
  <c r="W22" i="10" s="1"/>
  <c r="X22" i="10" s="1"/>
  <c r="T27" i="9"/>
  <c r="M14" i="9"/>
  <c r="M27" i="9" s="1"/>
  <c r="R9" i="9"/>
  <c r="V9" i="9" s="1"/>
  <c r="W9" i="9" s="1"/>
  <c r="X9" i="9" s="1"/>
  <c r="R22" i="8"/>
  <c r="V22" i="8" s="1"/>
  <c r="W22" i="8" s="1"/>
  <c r="X22" i="8" s="1"/>
  <c r="Q26" i="8"/>
  <c r="Q27" i="8" s="1"/>
  <c r="R19" i="8"/>
  <c r="V19" i="8" s="1"/>
  <c r="W19" i="8" s="1"/>
  <c r="X19" i="8" s="1"/>
  <c r="P26" i="8"/>
  <c r="V8" i="9"/>
  <c r="R17" i="7"/>
  <c r="M26" i="7"/>
  <c r="M27" i="7" s="1"/>
  <c r="R12" i="2"/>
  <c r="V12" i="2" s="1"/>
  <c r="W12" i="2" s="1"/>
  <c r="R11" i="2"/>
  <c r="V11" i="2" s="1"/>
  <c r="W11" i="2" s="1"/>
  <c r="R13" i="2"/>
  <c r="V13" i="2" s="1"/>
  <c r="W13" i="2" s="1"/>
  <c r="X25" i="2"/>
  <c r="X24" i="2"/>
  <c r="X22" i="2"/>
  <c r="S11" i="14"/>
  <c r="Q11" i="14"/>
  <c r="M11" i="14"/>
  <c r="N11" i="14" s="1"/>
  <c r="J11" i="14"/>
  <c r="G11" i="14"/>
  <c r="H11" i="14" s="1"/>
  <c r="D11" i="14"/>
  <c r="E11" i="14" s="1"/>
  <c r="B11" i="14"/>
  <c r="E9" i="12"/>
  <c r="F3" i="12"/>
  <c r="E3" i="12"/>
  <c r="L87" i="11"/>
  <c r="L86" i="11"/>
  <c r="L85" i="11"/>
  <c r="L84" i="11"/>
  <c r="L83" i="11"/>
  <c r="L82" i="11"/>
  <c r="L81" i="11"/>
  <c r="L80" i="11"/>
  <c r="L79" i="11"/>
  <c r="L78" i="11"/>
  <c r="L77" i="11"/>
  <c r="L75" i="11"/>
  <c r="L74" i="11"/>
  <c r="L73" i="11"/>
  <c r="L72" i="11"/>
  <c r="L71" i="11"/>
  <c r="L70" i="11"/>
  <c r="L69" i="11"/>
  <c r="L67" i="11"/>
  <c r="L66" i="11"/>
  <c r="L65" i="11"/>
  <c r="L63" i="11"/>
  <c r="L62" i="11"/>
  <c r="L61" i="11"/>
  <c r="L60" i="11"/>
  <c r="L59" i="11"/>
  <c r="L58" i="11"/>
  <c r="L57" i="11"/>
  <c r="G87" i="11"/>
  <c r="H87" i="11"/>
  <c r="I87" i="11"/>
  <c r="J87" i="11"/>
  <c r="K87" i="11"/>
  <c r="G78" i="11"/>
  <c r="H78" i="11"/>
  <c r="I78" i="11"/>
  <c r="J78" i="11"/>
  <c r="K78" i="11"/>
  <c r="G79" i="11"/>
  <c r="H79" i="11"/>
  <c r="I79" i="11"/>
  <c r="J79" i="11"/>
  <c r="K79" i="11"/>
  <c r="G80" i="11"/>
  <c r="H80" i="11"/>
  <c r="I80" i="11"/>
  <c r="J80" i="11"/>
  <c r="K80" i="11"/>
  <c r="G81" i="11"/>
  <c r="H81" i="11"/>
  <c r="I81" i="11"/>
  <c r="J81" i="11"/>
  <c r="K81" i="11"/>
  <c r="G82" i="11"/>
  <c r="H82" i="11"/>
  <c r="I82" i="11"/>
  <c r="J82" i="11"/>
  <c r="K82" i="11"/>
  <c r="G83" i="11"/>
  <c r="H83" i="11"/>
  <c r="I83" i="11"/>
  <c r="J83" i="11"/>
  <c r="K83" i="11"/>
  <c r="G84" i="11"/>
  <c r="H84" i="11"/>
  <c r="I84" i="11"/>
  <c r="J84" i="11"/>
  <c r="K84" i="11"/>
  <c r="G85" i="11"/>
  <c r="H85" i="11"/>
  <c r="I85" i="11"/>
  <c r="J85" i="11"/>
  <c r="K85" i="11"/>
  <c r="G86" i="11"/>
  <c r="H86" i="11"/>
  <c r="I86" i="11"/>
  <c r="J86" i="11"/>
  <c r="K86" i="11"/>
  <c r="K75" i="11"/>
  <c r="J75" i="11"/>
  <c r="I75" i="11"/>
  <c r="H75" i="11"/>
  <c r="G75" i="11"/>
  <c r="G70" i="11"/>
  <c r="H70" i="11"/>
  <c r="I70" i="11"/>
  <c r="J70" i="11"/>
  <c r="K70" i="11"/>
  <c r="G71" i="11"/>
  <c r="H71" i="11"/>
  <c r="I71" i="11"/>
  <c r="J71" i="11"/>
  <c r="K71" i="11"/>
  <c r="G72" i="11"/>
  <c r="H72" i="11"/>
  <c r="I72" i="11"/>
  <c r="J72" i="11"/>
  <c r="K72" i="11"/>
  <c r="G73" i="11"/>
  <c r="H73" i="11"/>
  <c r="I73" i="11"/>
  <c r="J73" i="11"/>
  <c r="K73" i="11"/>
  <c r="K67" i="11"/>
  <c r="J67" i="11"/>
  <c r="I67" i="11"/>
  <c r="H67" i="11"/>
  <c r="G67" i="11"/>
  <c r="E67" i="11"/>
  <c r="G66" i="11"/>
  <c r="H66" i="11"/>
  <c r="I66" i="11"/>
  <c r="J66" i="11"/>
  <c r="K66" i="11"/>
  <c r="K77" i="11"/>
  <c r="J77" i="11"/>
  <c r="I77" i="11"/>
  <c r="H77" i="11"/>
  <c r="G77" i="11"/>
  <c r="K69" i="11"/>
  <c r="J69" i="11"/>
  <c r="I69" i="11"/>
  <c r="H69" i="11"/>
  <c r="G69" i="11"/>
  <c r="K65" i="11"/>
  <c r="J65" i="11"/>
  <c r="I65" i="11"/>
  <c r="H65" i="11"/>
  <c r="G65" i="11"/>
  <c r="K63" i="11"/>
  <c r="J63" i="11"/>
  <c r="I63" i="11"/>
  <c r="H63" i="11"/>
  <c r="G63" i="11"/>
  <c r="G58" i="11"/>
  <c r="H58" i="11"/>
  <c r="I58" i="11"/>
  <c r="J58" i="11"/>
  <c r="K58" i="11"/>
  <c r="G59" i="11"/>
  <c r="H59" i="11"/>
  <c r="I59" i="11"/>
  <c r="J59" i="11"/>
  <c r="K59" i="11"/>
  <c r="G60" i="11"/>
  <c r="H60" i="11"/>
  <c r="I60" i="11"/>
  <c r="J60" i="11"/>
  <c r="K60" i="11"/>
  <c r="G61" i="11"/>
  <c r="H61" i="11"/>
  <c r="I61" i="11"/>
  <c r="J61" i="11"/>
  <c r="K61" i="11"/>
  <c r="G62" i="11"/>
  <c r="H62" i="11"/>
  <c r="I62" i="11"/>
  <c r="J62" i="11"/>
  <c r="K62" i="11"/>
  <c r="J57" i="11"/>
  <c r="K57" i="11"/>
  <c r="I57" i="11"/>
  <c r="H57" i="11"/>
  <c r="G57" i="11"/>
  <c r="C46" i="8"/>
  <c r="C47" i="8"/>
  <c r="C48" i="8"/>
  <c r="C49" i="8"/>
  <c r="C50" i="8"/>
  <c r="C51" i="8"/>
  <c r="C52" i="8"/>
  <c r="C45" i="8"/>
  <c r="C46" i="9"/>
  <c r="C47" i="9"/>
  <c r="C48" i="9"/>
  <c r="C49" i="9"/>
  <c r="C50" i="9"/>
  <c r="C51" i="9"/>
  <c r="C52" i="9"/>
  <c r="C45" i="9"/>
  <c r="B52" i="10"/>
  <c r="C52" i="10"/>
  <c r="C46" i="10"/>
  <c r="C47" i="10"/>
  <c r="C49" i="10"/>
  <c r="C50" i="10"/>
  <c r="C51" i="10"/>
  <c r="C45" i="10"/>
  <c r="E86" i="11"/>
  <c r="E85" i="11"/>
  <c r="E84" i="11"/>
  <c r="E83" i="11"/>
  <c r="E82" i="11"/>
  <c r="E81" i="11"/>
  <c r="E80" i="11"/>
  <c r="E79" i="11"/>
  <c r="E78" i="11"/>
  <c r="E77" i="11"/>
  <c r="E73" i="11"/>
  <c r="E72" i="11"/>
  <c r="E71" i="11"/>
  <c r="E70" i="11"/>
  <c r="E75" i="11" s="1"/>
  <c r="E69" i="11"/>
  <c r="E66" i="11"/>
  <c r="E65" i="11"/>
  <c r="E62" i="11"/>
  <c r="E61" i="11"/>
  <c r="E60" i="11"/>
  <c r="E59" i="11"/>
  <c r="E58" i="11"/>
  <c r="E63" i="11" s="1"/>
  <c r="E57" i="11"/>
  <c r="C49" i="7"/>
  <c r="C50" i="7"/>
  <c r="C51" i="7"/>
  <c r="C52" i="7"/>
  <c r="C52" i="2"/>
  <c r="C49" i="2"/>
  <c r="C50" i="2"/>
  <c r="C51" i="2"/>
  <c r="C50" i="11"/>
  <c r="C51" i="11"/>
  <c r="C52" i="11"/>
  <c r="C53" i="11"/>
  <c r="T12" i="11"/>
  <c r="T25" i="11"/>
  <c r="U8" i="2"/>
  <c r="L25" i="11"/>
  <c r="T24" i="11"/>
  <c r="L24" i="11"/>
  <c r="T23" i="11"/>
  <c r="L23" i="11"/>
  <c r="L22" i="11"/>
  <c r="T21" i="11"/>
  <c r="L21" i="11"/>
  <c r="T20" i="11"/>
  <c r="T13" i="11"/>
  <c r="L13" i="11"/>
  <c r="C42" i="11" s="1"/>
  <c r="L12" i="11"/>
  <c r="C41" i="11" s="1"/>
  <c r="T11" i="11"/>
  <c r="T9" i="11"/>
  <c r="C74" i="11"/>
  <c r="B52" i="11"/>
  <c r="B51" i="11"/>
  <c r="B50" i="11"/>
  <c r="B49" i="11"/>
  <c r="B48" i="11"/>
  <c r="B47" i="11"/>
  <c r="B46" i="11"/>
  <c r="B42" i="11"/>
  <c r="B41" i="11"/>
  <c r="B40" i="11"/>
  <c r="B39" i="11"/>
  <c r="B38" i="11"/>
  <c r="B37" i="11"/>
  <c r="B32" i="11"/>
  <c r="J26" i="11"/>
  <c r="I26" i="11"/>
  <c r="I27" i="11" s="1"/>
  <c r="K25" i="11"/>
  <c r="K24" i="11"/>
  <c r="K23" i="11"/>
  <c r="K22" i="11"/>
  <c r="K21" i="11"/>
  <c r="K20" i="11"/>
  <c r="K19" i="11"/>
  <c r="K18" i="11"/>
  <c r="K17" i="11"/>
  <c r="K13" i="11"/>
  <c r="J13" i="11"/>
  <c r="K12" i="11"/>
  <c r="J12" i="11"/>
  <c r="K11" i="11"/>
  <c r="J11" i="11"/>
  <c r="J10" i="11"/>
  <c r="K10" i="11" s="1"/>
  <c r="J9" i="11"/>
  <c r="K9" i="11" s="1"/>
  <c r="K8" i="11"/>
  <c r="X7" i="11"/>
  <c r="E86" i="10"/>
  <c r="E74" i="10"/>
  <c r="C73" i="10"/>
  <c r="E62" i="10"/>
  <c r="B51" i="10"/>
  <c r="B50" i="10"/>
  <c r="B49" i="10"/>
  <c r="B48" i="10"/>
  <c r="B47" i="10"/>
  <c r="B46" i="10"/>
  <c r="B45" i="10"/>
  <c r="C41" i="10"/>
  <c r="B41" i="10"/>
  <c r="C40" i="10"/>
  <c r="B40" i="10"/>
  <c r="B39" i="10"/>
  <c r="C38" i="10"/>
  <c r="B38" i="10"/>
  <c r="C37" i="10"/>
  <c r="B37" i="10"/>
  <c r="B36" i="10"/>
  <c r="B32" i="10"/>
  <c r="C48" i="10"/>
  <c r="X7" i="10"/>
  <c r="E86" i="9"/>
  <c r="E74" i="9"/>
  <c r="C73" i="9"/>
  <c r="E62" i="9"/>
  <c r="B51" i="9"/>
  <c r="B50" i="9"/>
  <c r="B49" i="9"/>
  <c r="B48" i="9"/>
  <c r="B47" i="9"/>
  <c r="B46" i="9"/>
  <c r="B45" i="9"/>
  <c r="C41" i="9"/>
  <c r="B41" i="9"/>
  <c r="C40" i="9"/>
  <c r="B40" i="9"/>
  <c r="B39" i="9"/>
  <c r="C38" i="9"/>
  <c r="B38" i="9"/>
  <c r="C37" i="9"/>
  <c r="B37" i="9"/>
  <c r="B36" i="9"/>
  <c r="B32" i="9"/>
  <c r="X7" i="9"/>
  <c r="E86" i="8"/>
  <c r="E74" i="8"/>
  <c r="C73" i="8"/>
  <c r="E62" i="8"/>
  <c r="B51" i="8"/>
  <c r="B50" i="8"/>
  <c r="B49" i="8"/>
  <c r="B48" i="8"/>
  <c r="B47" i="8"/>
  <c r="B46" i="8"/>
  <c r="B45" i="8"/>
  <c r="C41" i="8"/>
  <c r="B41" i="8"/>
  <c r="C40" i="8"/>
  <c r="B40" i="8"/>
  <c r="B39" i="8"/>
  <c r="B38" i="8"/>
  <c r="C37" i="8"/>
  <c r="B37" i="8"/>
  <c r="C36" i="8"/>
  <c r="B36" i="8"/>
  <c r="B32" i="8"/>
  <c r="C38" i="8"/>
  <c r="X7" i="8"/>
  <c r="E86" i="7"/>
  <c r="E74" i="7"/>
  <c r="C73" i="7"/>
  <c r="E62" i="7"/>
  <c r="B51" i="7"/>
  <c r="B50" i="7"/>
  <c r="B49" i="7"/>
  <c r="B48" i="7"/>
  <c r="B47" i="7"/>
  <c r="B46" i="7"/>
  <c r="B45" i="7"/>
  <c r="C41" i="7"/>
  <c r="B41" i="7"/>
  <c r="C40" i="7"/>
  <c r="B40" i="7"/>
  <c r="B39" i="7"/>
  <c r="B38" i="7"/>
  <c r="B37" i="7"/>
  <c r="B36" i="7"/>
  <c r="B32" i="7"/>
  <c r="X7" i="7"/>
  <c r="K25" i="2"/>
  <c r="K24" i="2"/>
  <c r="K23" i="2"/>
  <c r="K22" i="2"/>
  <c r="K21" i="2"/>
  <c r="L21" i="2" s="1"/>
  <c r="K20" i="2"/>
  <c r="O20" i="2" s="1"/>
  <c r="R20" i="2" s="1"/>
  <c r="V20" i="2" s="1"/>
  <c r="W20" i="2" s="1"/>
  <c r="X20" i="2" s="1"/>
  <c r="K19" i="2"/>
  <c r="L19" i="2" s="1"/>
  <c r="K18" i="2"/>
  <c r="L18" i="2" s="1"/>
  <c r="K17" i="2"/>
  <c r="L17" i="2" s="1"/>
  <c r="K13" i="2"/>
  <c r="K12" i="2"/>
  <c r="K11" i="2"/>
  <c r="K8" i="2"/>
  <c r="L8" i="2" s="1"/>
  <c r="E86" i="2"/>
  <c r="E74" i="2"/>
  <c r="C73" i="2"/>
  <c r="E62" i="2"/>
  <c r="B46" i="2"/>
  <c r="B47" i="2"/>
  <c r="B48" i="2"/>
  <c r="B49" i="2"/>
  <c r="B50" i="2"/>
  <c r="B51" i="2"/>
  <c r="B45" i="2"/>
  <c r="B37" i="2"/>
  <c r="B38" i="2"/>
  <c r="B39" i="2"/>
  <c r="B40" i="2"/>
  <c r="B41" i="2"/>
  <c r="B36" i="2"/>
  <c r="X7" i="2"/>
  <c r="U24" i="11"/>
  <c r="J9" i="2"/>
  <c r="K9" i="2" s="1"/>
  <c r="L9" i="2" s="1"/>
  <c r="P9" i="2" s="1"/>
  <c r="J10" i="2"/>
  <c r="K10" i="2" s="1"/>
  <c r="L10" i="2" s="1"/>
  <c r="J11" i="2"/>
  <c r="J12" i="2"/>
  <c r="J13" i="2"/>
  <c r="V8" i="7" l="1"/>
  <c r="S27" i="8"/>
  <c r="Q27" i="9"/>
  <c r="R26" i="9"/>
  <c r="O27" i="9"/>
  <c r="O27" i="10"/>
  <c r="Q27" i="10"/>
  <c r="S27" i="10"/>
  <c r="P27" i="10"/>
  <c r="R26" i="10"/>
  <c r="S27" i="7"/>
  <c r="O27" i="7"/>
  <c r="P27" i="8"/>
  <c r="O27" i="8"/>
  <c r="N27" i="7"/>
  <c r="S21" i="2"/>
  <c r="P21" i="2"/>
  <c r="P21" i="11" s="1"/>
  <c r="K14" i="11"/>
  <c r="R14" i="8"/>
  <c r="J14" i="11"/>
  <c r="J27" i="11" s="1"/>
  <c r="R14" i="10"/>
  <c r="R14" i="9"/>
  <c r="R26" i="8"/>
  <c r="V14" i="10"/>
  <c r="W8" i="10"/>
  <c r="V26" i="10"/>
  <c r="W17" i="10"/>
  <c r="V14" i="9"/>
  <c r="W8" i="9"/>
  <c r="V26" i="9"/>
  <c r="W17" i="9"/>
  <c r="V26" i="8"/>
  <c r="W17" i="8"/>
  <c r="V14" i="8"/>
  <c r="W8" i="8"/>
  <c r="W8" i="7"/>
  <c r="V14" i="7"/>
  <c r="V17" i="7"/>
  <c r="R26" i="7"/>
  <c r="R27" i="7" s="1"/>
  <c r="O21" i="2"/>
  <c r="N21" i="2"/>
  <c r="M21" i="2"/>
  <c r="Q21" i="2"/>
  <c r="C48" i="2"/>
  <c r="C48" i="7"/>
  <c r="Q17" i="2"/>
  <c r="M17" i="2"/>
  <c r="S17" i="2"/>
  <c r="N17" i="2"/>
  <c r="C38" i="7"/>
  <c r="S19" i="2"/>
  <c r="P19" i="2"/>
  <c r="Q19" i="2"/>
  <c r="M19" i="2"/>
  <c r="N19" i="2"/>
  <c r="O19" i="2"/>
  <c r="C47" i="7"/>
  <c r="Q18" i="2"/>
  <c r="P18" i="2"/>
  <c r="M18" i="2"/>
  <c r="S18" i="2"/>
  <c r="N18" i="2"/>
  <c r="O18" i="2"/>
  <c r="P17" i="2"/>
  <c r="O17" i="2"/>
  <c r="O10" i="2"/>
  <c r="P10" i="2"/>
  <c r="N10" i="2"/>
  <c r="S10" i="2"/>
  <c r="Q10" i="2"/>
  <c r="M10" i="2"/>
  <c r="S9" i="2"/>
  <c r="O9" i="2"/>
  <c r="M9" i="2"/>
  <c r="N9" i="2"/>
  <c r="Q9" i="2"/>
  <c r="L9" i="11"/>
  <c r="C38" i="11" s="1"/>
  <c r="N8" i="2"/>
  <c r="M8" i="2"/>
  <c r="Q8" i="2"/>
  <c r="P8" i="2"/>
  <c r="O8" i="2"/>
  <c r="S8" i="2"/>
  <c r="L20" i="11"/>
  <c r="C49" i="11"/>
  <c r="C46" i="7"/>
  <c r="C45" i="7"/>
  <c r="L11" i="11"/>
  <c r="C40" i="11" s="1"/>
  <c r="M12" i="11"/>
  <c r="D49" i="9"/>
  <c r="E49" i="9" s="1"/>
  <c r="J50" i="11" s="1"/>
  <c r="D37" i="8"/>
  <c r="E37" i="8" s="1"/>
  <c r="I38" i="11" s="1"/>
  <c r="P23" i="11"/>
  <c r="P12" i="11"/>
  <c r="T8" i="11"/>
  <c r="E87" i="11"/>
  <c r="D49" i="10"/>
  <c r="E49" i="10" s="1"/>
  <c r="K50" i="11" s="1"/>
  <c r="U11" i="11"/>
  <c r="D50" i="8"/>
  <c r="E50" i="8" s="1"/>
  <c r="I51" i="11" s="1"/>
  <c r="T22" i="11"/>
  <c r="U13" i="11"/>
  <c r="U12" i="11"/>
  <c r="D41" i="8"/>
  <c r="E41" i="8" s="1"/>
  <c r="I42" i="11" s="1"/>
  <c r="U8" i="11"/>
  <c r="T19" i="11"/>
  <c r="U19" i="11"/>
  <c r="U23" i="11"/>
  <c r="U21" i="11"/>
  <c r="U25" i="11"/>
  <c r="U20" i="11"/>
  <c r="T10" i="11"/>
  <c r="U10" i="11"/>
  <c r="U9" i="11"/>
  <c r="U22" i="11"/>
  <c r="K26" i="11"/>
  <c r="C53" i="10"/>
  <c r="D38" i="10"/>
  <c r="E38" i="10" s="1"/>
  <c r="K39" i="11" s="1"/>
  <c r="C36" i="10"/>
  <c r="C39" i="10"/>
  <c r="D41" i="10"/>
  <c r="E41" i="10" s="1"/>
  <c r="K42" i="11" s="1"/>
  <c r="D38" i="9"/>
  <c r="E38" i="9" s="1"/>
  <c r="J39" i="11" s="1"/>
  <c r="C53" i="9"/>
  <c r="C36" i="9"/>
  <c r="C39" i="9"/>
  <c r="C53" i="8"/>
  <c r="C39" i="8"/>
  <c r="C42" i="8" s="1"/>
  <c r="D49" i="8"/>
  <c r="P25" i="11"/>
  <c r="C36" i="7"/>
  <c r="P24" i="11"/>
  <c r="P20" i="11"/>
  <c r="C39" i="7"/>
  <c r="M13" i="11"/>
  <c r="U14" i="2"/>
  <c r="T14" i="2"/>
  <c r="J26" i="2"/>
  <c r="I26" i="2"/>
  <c r="J14" i="2"/>
  <c r="I14" i="2"/>
  <c r="C37" i="2"/>
  <c r="C39" i="2"/>
  <c r="C40" i="2"/>
  <c r="C41" i="2"/>
  <c r="B32" i="2"/>
  <c r="R27" i="9" l="1"/>
  <c r="R27" i="10"/>
  <c r="V27" i="10"/>
  <c r="R27" i="8"/>
  <c r="K27" i="11"/>
  <c r="V27" i="9"/>
  <c r="V27" i="8"/>
  <c r="W26" i="10"/>
  <c r="X17" i="10"/>
  <c r="X26" i="10" s="1"/>
  <c r="W14" i="10"/>
  <c r="X8" i="10"/>
  <c r="X14" i="10" s="1"/>
  <c r="W26" i="9"/>
  <c r="X17" i="9"/>
  <c r="X26" i="9" s="1"/>
  <c r="W14" i="9"/>
  <c r="X8" i="9"/>
  <c r="X14" i="9" s="1"/>
  <c r="W14" i="8"/>
  <c r="X8" i="8"/>
  <c r="X14" i="8" s="1"/>
  <c r="X17" i="8"/>
  <c r="X26" i="8" s="1"/>
  <c r="W26" i="8"/>
  <c r="V26" i="7"/>
  <c r="V27" i="7" s="1"/>
  <c r="W17" i="7"/>
  <c r="W14" i="7"/>
  <c r="X8" i="7"/>
  <c r="X14" i="7" s="1"/>
  <c r="R21" i="2"/>
  <c r="V21" i="2" s="1"/>
  <c r="W21" i="2" s="1"/>
  <c r="X21" i="2" s="1"/>
  <c r="D49" i="7"/>
  <c r="E49" i="7" s="1"/>
  <c r="H50" i="11" s="1"/>
  <c r="P9" i="11"/>
  <c r="C37" i="7"/>
  <c r="C42" i="7" s="1"/>
  <c r="C53" i="7"/>
  <c r="R19" i="2"/>
  <c r="V19" i="2" s="1"/>
  <c r="W19" i="2" s="1"/>
  <c r="X19" i="2" s="1"/>
  <c r="R18" i="2"/>
  <c r="V18" i="2" s="1"/>
  <c r="W18" i="2" s="1"/>
  <c r="X18" i="2" s="1"/>
  <c r="R10" i="2"/>
  <c r="V10" i="2" s="1"/>
  <c r="W10" i="2" s="1"/>
  <c r="R17" i="2"/>
  <c r="V17" i="2" s="1"/>
  <c r="W17" i="2" s="1"/>
  <c r="X17" i="2" s="1"/>
  <c r="R9" i="2"/>
  <c r="V9" i="2" s="1"/>
  <c r="W9" i="2" s="1"/>
  <c r="C54" i="8"/>
  <c r="D91" i="8" s="1"/>
  <c r="E91" i="8" s="1"/>
  <c r="E95" i="8" s="1"/>
  <c r="I96" i="11" s="1"/>
  <c r="P11" i="11"/>
  <c r="C38" i="2"/>
  <c r="M10" i="11"/>
  <c r="P10" i="11"/>
  <c r="L10" i="11"/>
  <c r="C39" i="11" s="1"/>
  <c r="P8" i="11"/>
  <c r="D51" i="10"/>
  <c r="E51" i="10" s="1"/>
  <c r="K52" i="11" s="1"/>
  <c r="D50" i="10"/>
  <c r="E50" i="10" s="1"/>
  <c r="K51" i="11" s="1"/>
  <c r="P22" i="11"/>
  <c r="P13" i="11"/>
  <c r="D41" i="9"/>
  <c r="E41" i="9" s="1"/>
  <c r="J42" i="11" s="1"/>
  <c r="D51" i="9"/>
  <c r="E51" i="9" s="1"/>
  <c r="J52" i="11" s="1"/>
  <c r="S13" i="11"/>
  <c r="M11" i="11"/>
  <c r="D47" i="8"/>
  <c r="E47" i="8" s="1"/>
  <c r="I48" i="11" s="1"/>
  <c r="D51" i="8"/>
  <c r="E51" i="8" s="1"/>
  <c r="I52" i="11" s="1"/>
  <c r="N11" i="11"/>
  <c r="D40" i="7"/>
  <c r="E40" i="7" s="1"/>
  <c r="H41" i="11" s="1"/>
  <c r="T26" i="2"/>
  <c r="T27" i="2" s="1"/>
  <c r="L18" i="11"/>
  <c r="P18" i="11"/>
  <c r="C47" i="11"/>
  <c r="C46" i="2"/>
  <c r="T14" i="11"/>
  <c r="L17" i="11"/>
  <c r="C45" i="2"/>
  <c r="C46" i="11"/>
  <c r="C36" i="2"/>
  <c r="L8" i="11"/>
  <c r="D45" i="10"/>
  <c r="D40" i="8"/>
  <c r="E40" i="8" s="1"/>
  <c r="I41" i="11" s="1"/>
  <c r="U14" i="11"/>
  <c r="T18" i="11"/>
  <c r="U18" i="11"/>
  <c r="T17" i="11"/>
  <c r="D40" i="10"/>
  <c r="E40" i="10" s="1"/>
  <c r="K41" i="11" s="1"/>
  <c r="D47" i="10"/>
  <c r="D48" i="10"/>
  <c r="D46" i="10"/>
  <c r="C42" i="10"/>
  <c r="C54" i="10" s="1"/>
  <c r="D91" i="10" s="1"/>
  <c r="E91" i="10" s="1"/>
  <c r="D52" i="10"/>
  <c r="D40" i="9"/>
  <c r="E40" i="9" s="1"/>
  <c r="J41" i="11" s="1"/>
  <c r="D48" i="9"/>
  <c r="D47" i="9"/>
  <c r="D46" i="9"/>
  <c r="D52" i="9"/>
  <c r="C42" i="9"/>
  <c r="C54" i="9" s="1"/>
  <c r="D91" i="9" s="1"/>
  <c r="E91" i="9" s="1"/>
  <c r="E49" i="8"/>
  <c r="I50" i="11" s="1"/>
  <c r="D52" i="8"/>
  <c r="D46" i="8"/>
  <c r="D51" i="7"/>
  <c r="D48" i="7"/>
  <c r="D50" i="7"/>
  <c r="S21" i="11"/>
  <c r="S23" i="11"/>
  <c r="S12" i="11"/>
  <c r="S20" i="11"/>
  <c r="S11" i="11"/>
  <c r="S18" i="11"/>
  <c r="S17" i="11"/>
  <c r="S22" i="11"/>
  <c r="S24" i="11"/>
  <c r="S8" i="11"/>
  <c r="S10" i="11"/>
  <c r="S25" i="11"/>
  <c r="N17" i="11"/>
  <c r="M17" i="11"/>
  <c r="O17" i="11"/>
  <c r="P17" i="11"/>
  <c r="Q17" i="11"/>
  <c r="M22" i="11"/>
  <c r="Q22" i="11"/>
  <c r="N22" i="11"/>
  <c r="O22" i="11"/>
  <c r="O24" i="11"/>
  <c r="N24" i="11"/>
  <c r="M24" i="11"/>
  <c r="Q24" i="11"/>
  <c r="M8" i="11"/>
  <c r="Q8" i="11"/>
  <c r="N8" i="11"/>
  <c r="O8" i="11"/>
  <c r="O10" i="11"/>
  <c r="N10" i="11"/>
  <c r="Q10" i="11"/>
  <c r="N25" i="11"/>
  <c r="Q25" i="11"/>
  <c r="O25" i="11"/>
  <c r="M25" i="11"/>
  <c r="M18" i="11"/>
  <c r="Q18" i="11"/>
  <c r="N18" i="11"/>
  <c r="O18" i="11"/>
  <c r="Q13" i="11"/>
  <c r="O13" i="11"/>
  <c r="N13" i="11"/>
  <c r="Q9" i="11"/>
  <c r="O9" i="11"/>
  <c r="N9" i="11"/>
  <c r="Q11" i="11"/>
  <c r="O11" i="11"/>
  <c r="N21" i="11"/>
  <c r="Q21" i="11"/>
  <c r="O21" i="11"/>
  <c r="M21" i="11"/>
  <c r="O23" i="11"/>
  <c r="M23" i="11"/>
  <c r="Q23" i="11"/>
  <c r="N23" i="11"/>
  <c r="Q12" i="11"/>
  <c r="N12" i="11"/>
  <c r="O12" i="11"/>
  <c r="O20" i="11"/>
  <c r="M20" i="11"/>
  <c r="Q20" i="11"/>
  <c r="N20" i="11"/>
  <c r="J27" i="2"/>
  <c r="I27" i="2"/>
  <c r="K26" i="2"/>
  <c r="K14" i="2"/>
  <c r="L14" i="2"/>
  <c r="W27" i="10" l="1"/>
  <c r="X27" i="10"/>
  <c r="X27" i="9"/>
  <c r="W27" i="9"/>
  <c r="W27" i="8"/>
  <c r="X27" i="8"/>
  <c r="W26" i="7"/>
  <c r="W27" i="7" s="1"/>
  <c r="X17" i="7"/>
  <c r="X26" i="7" s="1"/>
  <c r="X27" i="7" s="1"/>
  <c r="D47" i="7"/>
  <c r="E47" i="7" s="1"/>
  <c r="H48" i="11" s="1"/>
  <c r="D46" i="7"/>
  <c r="E46" i="7" s="1"/>
  <c r="H47" i="11" s="1"/>
  <c r="C54" i="7"/>
  <c r="D91" i="7" s="1"/>
  <c r="E91" i="7" s="1"/>
  <c r="H92" i="11" s="1"/>
  <c r="D38" i="7"/>
  <c r="E38" i="7" s="1"/>
  <c r="H39" i="11" s="1"/>
  <c r="S9" i="11"/>
  <c r="S14" i="11" s="1"/>
  <c r="M9" i="11"/>
  <c r="M14" i="11" s="1"/>
  <c r="C42" i="2"/>
  <c r="I92" i="11"/>
  <c r="R12" i="11"/>
  <c r="V12" i="11" s="1"/>
  <c r="R13" i="11"/>
  <c r="V13" i="11" s="1"/>
  <c r="W13" i="11" s="1"/>
  <c r="X13" i="11" s="1"/>
  <c r="R10" i="11"/>
  <c r="V10" i="11" s="1"/>
  <c r="W10" i="11" s="1"/>
  <c r="X10" i="11" s="1"/>
  <c r="P14" i="11"/>
  <c r="O14" i="11"/>
  <c r="K92" i="11"/>
  <c r="E95" i="10"/>
  <c r="K96" i="11" s="1"/>
  <c r="E95" i="9"/>
  <c r="J96" i="11" s="1"/>
  <c r="J92" i="11"/>
  <c r="D50" i="9"/>
  <c r="E50" i="9" s="1"/>
  <c r="J51" i="11" s="1"/>
  <c r="Q14" i="11"/>
  <c r="D48" i="8"/>
  <c r="E48" i="8" s="1"/>
  <c r="I49" i="11" s="1"/>
  <c r="N14" i="11"/>
  <c r="R11" i="11"/>
  <c r="V11" i="11" s="1"/>
  <c r="W11" i="11" s="1"/>
  <c r="X11" i="11" s="1"/>
  <c r="D52" i="7"/>
  <c r="E52" i="7" s="1"/>
  <c r="H53" i="11" s="1"/>
  <c r="R21" i="11"/>
  <c r="V21" i="11" s="1"/>
  <c r="W21" i="11" s="1"/>
  <c r="X21" i="11" s="1"/>
  <c r="R22" i="11"/>
  <c r="V22" i="11" s="1"/>
  <c r="W22" i="11" s="1"/>
  <c r="X22" i="11" s="1"/>
  <c r="R25" i="11"/>
  <c r="V25" i="11" s="1"/>
  <c r="W25" i="11" s="1"/>
  <c r="X25" i="11" s="1"/>
  <c r="R20" i="11"/>
  <c r="V20" i="11" s="1"/>
  <c r="W20" i="11" s="1"/>
  <c r="X20" i="11" s="1"/>
  <c r="R23" i="11"/>
  <c r="V23" i="11" s="1"/>
  <c r="W23" i="11" s="1"/>
  <c r="X23" i="11" s="1"/>
  <c r="R24" i="11"/>
  <c r="V24" i="11" s="1"/>
  <c r="W24" i="11" s="1"/>
  <c r="X24" i="11" s="1"/>
  <c r="L19" i="11"/>
  <c r="L26" i="11" s="1"/>
  <c r="C48" i="11"/>
  <c r="C54" i="11" s="1"/>
  <c r="C47" i="2"/>
  <c r="C53" i="2" s="1"/>
  <c r="R8" i="11"/>
  <c r="V8" i="11" s="1"/>
  <c r="C37" i="11"/>
  <c r="C43" i="11" s="1"/>
  <c r="L14" i="11"/>
  <c r="R17" i="11"/>
  <c r="R18" i="11"/>
  <c r="V18" i="11" s="1"/>
  <c r="W18" i="11" s="1"/>
  <c r="X18" i="11" s="1"/>
  <c r="T26" i="11"/>
  <c r="T27" i="11" s="1"/>
  <c r="U17" i="11"/>
  <c r="U26" i="11" s="1"/>
  <c r="U27" i="11" s="1"/>
  <c r="U26" i="2"/>
  <c r="U27" i="2" s="1"/>
  <c r="E46" i="10"/>
  <c r="K47" i="11" s="1"/>
  <c r="E48" i="10"/>
  <c r="K49" i="11" s="1"/>
  <c r="D39" i="10"/>
  <c r="E39" i="10" s="1"/>
  <c r="K40" i="11" s="1"/>
  <c r="D37" i="10"/>
  <c r="E37" i="10" s="1"/>
  <c r="K38" i="11" s="1"/>
  <c r="E52" i="10"/>
  <c r="K53" i="11" s="1"/>
  <c r="E47" i="10"/>
  <c r="K48" i="11" s="1"/>
  <c r="D37" i="9"/>
  <c r="E37" i="9" s="1"/>
  <c r="J38" i="11" s="1"/>
  <c r="E47" i="9"/>
  <c r="J48" i="11" s="1"/>
  <c r="D45" i="9"/>
  <c r="E52" i="9"/>
  <c r="J53" i="11" s="1"/>
  <c r="E46" i="9"/>
  <c r="J47" i="11" s="1"/>
  <c r="D39" i="9"/>
  <c r="E39" i="9" s="1"/>
  <c r="J40" i="11" s="1"/>
  <c r="E48" i="9"/>
  <c r="J49" i="11" s="1"/>
  <c r="D39" i="8"/>
  <c r="E39" i="8" s="1"/>
  <c r="I40" i="11" s="1"/>
  <c r="E52" i="8"/>
  <c r="I53" i="11" s="1"/>
  <c r="E46" i="8"/>
  <c r="I47" i="11" s="1"/>
  <c r="D38" i="8"/>
  <c r="E38" i="8" s="1"/>
  <c r="I39" i="11" s="1"/>
  <c r="D45" i="8"/>
  <c r="D39" i="7"/>
  <c r="E39" i="7" s="1"/>
  <c r="H40" i="11" s="1"/>
  <c r="D45" i="7"/>
  <c r="E48" i="7"/>
  <c r="H49" i="11" s="1"/>
  <c r="E51" i="7"/>
  <c r="H52" i="11" s="1"/>
  <c r="E50" i="7"/>
  <c r="H51" i="11" s="1"/>
  <c r="D41" i="7"/>
  <c r="E41" i="7" s="1"/>
  <c r="H42" i="11" s="1"/>
  <c r="S14" i="2"/>
  <c r="O14" i="2"/>
  <c r="M14" i="2"/>
  <c r="N14" i="2"/>
  <c r="P14" i="2"/>
  <c r="Q14" i="2"/>
  <c r="L26" i="2"/>
  <c r="L27" i="2" s="1"/>
  <c r="K27" i="2"/>
  <c r="R8" i="2"/>
  <c r="V8" i="2" s="1"/>
  <c r="D36" i="2" s="1"/>
  <c r="R9" i="11" l="1"/>
  <c r="V9" i="11" s="1"/>
  <c r="W9" i="11" s="1"/>
  <c r="X9" i="11" s="1"/>
  <c r="E95" i="7"/>
  <c r="H96" i="11" s="1"/>
  <c r="D37" i="7"/>
  <c r="E37" i="7" s="1"/>
  <c r="H38" i="11" s="1"/>
  <c r="C54" i="2"/>
  <c r="D91" i="2" s="1"/>
  <c r="E91" i="2" s="1"/>
  <c r="E95" i="2" s="1"/>
  <c r="G96" i="11" s="1"/>
  <c r="D53" i="7"/>
  <c r="D41" i="11"/>
  <c r="E41" i="11" s="1"/>
  <c r="W12" i="11"/>
  <c r="X12" i="11" s="1"/>
  <c r="D39" i="11"/>
  <c r="E39" i="11" s="1"/>
  <c r="D42" i="11"/>
  <c r="E42" i="11" s="1"/>
  <c r="D40" i="11"/>
  <c r="E40" i="11" s="1"/>
  <c r="L27" i="11"/>
  <c r="C55" i="11"/>
  <c r="D92" i="11" s="1"/>
  <c r="E92" i="11" s="1"/>
  <c r="E96" i="11" s="1"/>
  <c r="D48" i="2"/>
  <c r="E48" i="2" s="1"/>
  <c r="G49" i="11" s="1"/>
  <c r="L49" i="11" s="1"/>
  <c r="D49" i="11"/>
  <c r="E49" i="11" s="1"/>
  <c r="D52" i="2"/>
  <c r="E52" i="2" s="1"/>
  <c r="G53" i="11" s="1"/>
  <c r="L53" i="11" s="1"/>
  <c r="D53" i="11"/>
  <c r="E53" i="11" s="1"/>
  <c r="D50" i="2"/>
  <c r="E50" i="2" s="1"/>
  <c r="G51" i="11" s="1"/>
  <c r="L51" i="11" s="1"/>
  <c r="D51" i="11"/>
  <c r="E51" i="11" s="1"/>
  <c r="D49" i="2"/>
  <c r="E49" i="2" s="1"/>
  <c r="G50" i="11" s="1"/>
  <c r="L50" i="11" s="1"/>
  <c r="D50" i="11"/>
  <c r="E50" i="11" s="1"/>
  <c r="D51" i="2"/>
  <c r="E51" i="2" s="1"/>
  <c r="G52" i="11" s="1"/>
  <c r="L52" i="11" s="1"/>
  <c r="D52" i="11"/>
  <c r="E52" i="11" s="1"/>
  <c r="O26" i="2"/>
  <c r="O27" i="2" s="1"/>
  <c r="O19" i="11"/>
  <c r="O26" i="11" s="1"/>
  <c r="O27" i="11" s="1"/>
  <c r="N26" i="2"/>
  <c r="N27" i="2" s="1"/>
  <c r="N19" i="11"/>
  <c r="N26" i="11" s="1"/>
  <c r="N27" i="11" s="1"/>
  <c r="P26" i="2"/>
  <c r="P27" i="2" s="1"/>
  <c r="P19" i="11"/>
  <c r="P26" i="11" s="1"/>
  <c r="P27" i="11" s="1"/>
  <c r="Q26" i="2"/>
  <c r="Q27" i="2" s="1"/>
  <c r="Q19" i="11"/>
  <c r="Q26" i="11" s="1"/>
  <c r="Q27" i="11" s="1"/>
  <c r="S26" i="2"/>
  <c r="S27" i="2" s="1"/>
  <c r="S19" i="11"/>
  <c r="S26" i="11" s="1"/>
  <c r="S27" i="11" s="1"/>
  <c r="M26" i="2"/>
  <c r="M27" i="2" s="1"/>
  <c r="M19" i="11"/>
  <c r="V17" i="11"/>
  <c r="W17" i="11" s="1"/>
  <c r="X17" i="11" s="1"/>
  <c r="D37" i="11"/>
  <c r="W8" i="11"/>
  <c r="D36" i="10"/>
  <c r="D53" i="10"/>
  <c r="E45" i="10"/>
  <c r="D36" i="9"/>
  <c r="D36" i="8"/>
  <c r="D36" i="7"/>
  <c r="E36" i="2"/>
  <c r="G37" i="11" s="1"/>
  <c r="X9" i="2"/>
  <c r="D37" i="2"/>
  <c r="E37" i="2" s="1"/>
  <c r="G38" i="11" s="1"/>
  <c r="X12" i="2"/>
  <c r="D40" i="2"/>
  <c r="E40" i="2" s="1"/>
  <c r="G41" i="11" s="1"/>
  <c r="L41" i="11" s="1"/>
  <c r="X11" i="2"/>
  <c r="D39" i="2"/>
  <c r="E39" i="2" s="1"/>
  <c r="G40" i="11" s="1"/>
  <c r="L40" i="11" s="1"/>
  <c r="X13" i="2"/>
  <c r="D41" i="2"/>
  <c r="E41" i="2" s="1"/>
  <c r="G42" i="11" s="1"/>
  <c r="L42" i="11" s="1"/>
  <c r="X10" i="2"/>
  <c r="D38" i="2"/>
  <c r="E38" i="2" s="1"/>
  <c r="G39" i="11" s="1"/>
  <c r="L39" i="11" s="1"/>
  <c r="V14" i="2"/>
  <c r="W8" i="2"/>
  <c r="D48" i="11"/>
  <c r="R14" i="2"/>
  <c r="V14" i="11" l="1"/>
  <c r="D38" i="11"/>
  <c r="E38" i="11" s="1"/>
  <c r="L38" i="11"/>
  <c r="R14" i="11"/>
  <c r="L96" i="11"/>
  <c r="G92" i="11"/>
  <c r="L92" i="11" s="1"/>
  <c r="E53" i="10"/>
  <c r="K46" i="11"/>
  <c r="K54" i="11" s="1"/>
  <c r="D45" i="2"/>
  <c r="E45" i="2" s="1"/>
  <c r="G46" i="11" s="1"/>
  <c r="D46" i="11"/>
  <c r="E46" i="11" s="1"/>
  <c r="D46" i="2"/>
  <c r="E46" i="2" s="1"/>
  <c r="D47" i="11"/>
  <c r="E47" i="11" s="1"/>
  <c r="G43" i="11"/>
  <c r="R19" i="11"/>
  <c r="M26" i="11"/>
  <c r="M27" i="11" s="1"/>
  <c r="D47" i="2"/>
  <c r="E47" i="2" s="1"/>
  <c r="G48" i="11" s="1"/>
  <c r="L48" i="11" s="1"/>
  <c r="X8" i="11"/>
  <c r="X14" i="11" s="1"/>
  <c r="W14" i="11"/>
  <c r="E37" i="11"/>
  <c r="D42" i="10"/>
  <c r="D54" i="10" s="1"/>
  <c r="E36" i="10"/>
  <c r="D42" i="9"/>
  <c r="E36" i="9"/>
  <c r="D53" i="9"/>
  <c r="E45" i="9"/>
  <c r="D53" i="8"/>
  <c r="E45" i="8"/>
  <c r="D42" i="8"/>
  <c r="E36" i="8"/>
  <c r="E45" i="7"/>
  <c r="D42" i="7"/>
  <c r="D54" i="7" s="1"/>
  <c r="E36" i="7"/>
  <c r="E42" i="2"/>
  <c r="D42" i="2"/>
  <c r="W14" i="2"/>
  <c r="X8" i="2"/>
  <c r="X14" i="2" s="1"/>
  <c r="V26" i="2"/>
  <c r="V27" i="2" s="1"/>
  <c r="R26" i="2"/>
  <c r="R27" i="2" s="1"/>
  <c r="G47" i="11" l="1"/>
  <c r="L47" i="11" s="1"/>
  <c r="E43" i="11"/>
  <c r="D43" i="11"/>
  <c r="D54" i="9"/>
  <c r="D54" i="8"/>
  <c r="E42" i="10"/>
  <c r="E54" i="10" s="1"/>
  <c r="K37" i="11"/>
  <c r="K43" i="11" s="1"/>
  <c r="K55" i="11" s="1"/>
  <c r="J46" i="11"/>
  <c r="J54" i="11" s="1"/>
  <c r="E53" i="9"/>
  <c r="E42" i="9"/>
  <c r="J37" i="11"/>
  <c r="J43" i="11" s="1"/>
  <c r="E42" i="8"/>
  <c r="I37" i="11"/>
  <c r="I43" i="11" s="1"/>
  <c r="E53" i="8"/>
  <c r="I46" i="11"/>
  <c r="I54" i="11" s="1"/>
  <c r="E42" i="7"/>
  <c r="H37" i="11"/>
  <c r="H46" i="11"/>
  <c r="H54" i="11" s="1"/>
  <c r="E53" i="7"/>
  <c r="D53" i="2"/>
  <c r="D54" i="2" s="1"/>
  <c r="V19" i="11"/>
  <c r="R26" i="11"/>
  <c r="R27" i="11" s="1"/>
  <c r="E53" i="2"/>
  <c r="E54" i="2" s="1"/>
  <c r="E88" i="2" s="1"/>
  <c r="X26" i="2"/>
  <c r="X27" i="2" s="1"/>
  <c r="W26" i="2"/>
  <c r="W27" i="2" s="1"/>
  <c r="G54" i="11" l="1"/>
  <c r="G55" i="11" s="1"/>
  <c r="I55" i="11"/>
  <c r="J55" i="11"/>
  <c r="E54" i="9"/>
  <c r="E88" i="9" s="1"/>
  <c r="J89" i="11" s="1"/>
  <c r="E54" i="8"/>
  <c r="E88" i="8" s="1"/>
  <c r="E97" i="8" s="1"/>
  <c r="I98" i="11" s="1"/>
  <c r="E54" i="7"/>
  <c r="E88" i="7" s="1"/>
  <c r="E97" i="7" s="1"/>
  <c r="H98" i="11" s="1"/>
  <c r="E88" i="10"/>
  <c r="L46" i="11"/>
  <c r="H43" i="11"/>
  <c r="L37" i="11"/>
  <c r="L54" i="11"/>
  <c r="E97" i="2"/>
  <c r="G98" i="11" s="1"/>
  <c r="G89" i="11"/>
  <c r="W19" i="11"/>
  <c r="V26" i="11"/>
  <c r="V27" i="11" s="1"/>
  <c r="I89" i="11" l="1"/>
  <c r="E97" i="9"/>
  <c r="J98" i="11" s="1"/>
  <c r="H89" i="11"/>
  <c r="E97" i="10"/>
  <c r="K98" i="11" s="1"/>
  <c r="K89" i="11"/>
  <c r="H55" i="11"/>
  <c r="L55" i="11" s="1"/>
  <c r="L43" i="11"/>
  <c r="E48" i="11"/>
  <c r="E54" i="11" s="1"/>
  <c r="E55" i="11" s="1"/>
  <c r="E89" i="11" s="1"/>
  <c r="E98" i="11" s="1"/>
  <c r="D54" i="11"/>
  <c r="D55" i="11" s="1"/>
  <c r="X19" i="11"/>
  <c r="X26" i="11" s="1"/>
  <c r="X27" i="11" s="1"/>
  <c r="W26" i="11"/>
  <c r="W27" i="11" s="1"/>
  <c r="L98" i="11" l="1"/>
  <c r="L89" i="11"/>
</calcChain>
</file>

<file path=xl/comments1.xml><?xml version="1.0" encoding="utf-8"?>
<comments xmlns="http://schemas.openxmlformats.org/spreadsheetml/2006/main">
  <authors>
    <author>Author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Selecciones el rol del empleado de la lista que se incluye en la celda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Año académico aplica a profesores que dan clases en nombramiento regular o probatorio:  9 meses es año académico y 4.5 meses es un semestre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Aplica a profesores o personal en contrato, facultad regular o probatorio con nombramiento a 12 meses como Investigadores, Consejeros, Bibliotecarios, etc. y nombramientos especiales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Aplica solamente a profesores que dan clase en nombramiento regular o probatorio. Verano equivale a 3 meses.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Selecciones el rol del empleado en la lista que se incluye en la celda.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la cantidad empleados, estudiantes a jornal
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Insert Monthly Salary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Insert annual salary amount
</t>
        </r>
      </text>
    </comment>
  </commentList>
</comments>
</file>

<file path=xl/sharedStrings.xml><?xml version="1.0" encoding="utf-8"?>
<sst xmlns="http://schemas.openxmlformats.org/spreadsheetml/2006/main" count="770" uniqueCount="167">
  <si>
    <t>TRAVEL</t>
  </si>
  <si>
    <t>PERSONNEL</t>
  </si>
  <si>
    <t>SALARIES</t>
  </si>
  <si>
    <t>TOTAL</t>
  </si>
  <si>
    <t>YEAR 2</t>
  </si>
  <si>
    <t>YEAR 1</t>
  </si>
  <si>
    <t>ROLE ON
PROJECT</t>
  </si>
  <si>
    <t>S+FB</t>
  </si>
  <si>
    <t>Bonus
FB</t>
  </si>
  <si>
    <t>End of the 
year bonus</t>
  </si>
  <si>
    <t>Health 
Insurance</t>
  </si>
  <si>
    <t>Unemployment</t>
  </si>
  <si>
    <t>FB-Retirement</t>
  </si>
  <si>
    <t>FB-Medicare</t>
  </si>
  <si>
    <t>FB - S.S.</t>
  </si>
  <si>
    <t>Salary 
Requested</t>
  </si>
  <si>
    <t>Salary 
increase</t>
  </si>
  <si>
    <t>Total FB</t>
  </si>
  <si>
    <t>FB</t>
  </si>
  <si>
    <t>FB-Inc.
Fondo</t>
  </si>
  <si>
    <t>Institutional Base Salary</t>
  </si>
  <si>
    <t>Academic</t>
  </si>
  <si>
    <t xml:space="preserve"> </t>
  </si>
  <si>
    <t>Summer</t>
  </si>
  <si>
    <t>YEAR 3</t>
  </si>
  <si>
    <t>Materials and Supplies</t>
  </si>
  <si>
    <t>EFFORT IN
PROJECT</t>
  </si>
  <si>
    <t>Base Salary</t>
  </si>
  <si>
    <t xml:space="preserve">Project Title:  </t>
  </si>
  <si>
    <t>PI Name:</t>
  </si>
  <si>
    <t>A. Senior Personnel</t>
  </si>
  <si>
    <t>B.  Other Personnel</t>
  </si>
  <si>
    <t>PERSON MONTHS</t>
  </si>
  <si>
    <t>Subtotal Senior personnel</t>
  </si>
  <si>
    <t>Subtotal Other Personnel</t>
  </si>
  <si>
    <t>Calendar</t>
  </si>
  <si>
    <t>Subtotal Senior Personnel</t>
  </si>
  <si>
    <t>EQUIPMENT</t>
  </si>
  <si>
    <t>Domestic Travel Costs (Incl. Canada, Mexico and U.S. Possessions)</t>
  </si>
  <si>
    <t>Foreign Travel</t>
  </si>
  <si>
    <t>PARTICIPANT SUPPORT COSTS</t>
  </si>
  <si>
    <t>Tuition/Fees/Health Insurance</t>
  </si>
  <si>
    <t>Stipends</t>
  </si>
  <si>
    <t>Travel</t>
  </si>
  <si>
    <t>Subsistence</t>
  </si>
  <si>
    <t>Other</t>
  </si>
  <si>
    <t>[</t>
  </si>
  <si>
    <t>]  Number of Participants/Trainees</t>
  </si>
  <si>
    <t>OTHER DIRECT COSTS</t>
  </si>
  <si>
    <t>Publication Costs</t>
  </si>
  <si>
    <t>Consultant Services</t>
  </si>
  <si>
    <t>Computer Services</t>
  </si>
  <si>
    <t>Subaward/Consortium (1)</t>
  </si>
  <si>
    <t>Subaward/Consortium (2)</t>
  </si>
  <si>
    <t>Subaward/Consortium (3)</t>
  </si>
  <si>
    <t>Subaward/Consortium (4)</t>
  </si>
  <si>
    <t>Subaward/Consortium (5)</t>
  </si>
  <si>
    <t>Cognizant Federal Agency: DHHS, Michael Stanco, (212) 264-2069</t>
  </si>
  <si>
    <t>Requested Salary</t>
  </si>
  <si>
    <t>Fringe Benefits</t>
  </si>
  <si>
    <t>Summary</t>
  </si>
  <si>
    <t>Total</t>
  </si>
  <si>
    <t>SENIOR PERSONNEL</t>
  </si>
  <si>
    <t>OTHER PERSONNEL</t>
  </si>
  <si>
    <t>Subtotal</t>
  </si>
  <si>
    <t>Description:</t>
  </si>
  <si>
    <t>TOTAL DIRECT COST</t>
  </si>
  <si>
    <t>Subtotal  Salaries and fringe benefits</t>
  </si>
  <si>
    <t>INDIRECT COST</t>
  </si>
  <si>
    <t>1.  Modified Total Direct Costs (MTDC)</t>
  </si>
  <si>
    <t>RATE</t>
  </si>
  <si>
    <t>TOTAL INDIRECT COST</t>
  </si>
  <si>
    <t>TOTAL DIRECT AND INDIRECT COST</t>
  </si>
  <si>
    <t>2.</t>
  </si>
  <si>
    <t>Indirect Cost Base</t>
  </si>
  <si>
    <t>YEAR 4</t>
  </si>
  <si>
    <t>YEAR 5</t>
  </si>
  <si>
    <t>Total Salaries and fringe benefits</t>
  </si>
  <si>
    <t>1. Salaries and Wages</t>
  </si>
  <si>
    <t>1.  Salaries and Wages</t>
  </si>
  <si>
    <t>YR1</t>
  </si>
  <si>
    <t>YR2</t>
  </si>
  <si>
    <t>YR3</t>
  </si>
  <si>
    <t>YR4</t>
  </si>
  <si>
    <t>YR5</t>
  </si>
  <si>
    <t>Type of appointment</t>
  </si>
  <si>
    <t>9 Months</t>
  </si>
  <si>
    <t>12 Months</t>
  </si>
  <si>
    <t>Annual Salary</t>
  </si>
  <si>
    <t>10 Months</t>
  </si>
  <si>
    <t>Annual Salary Base Calculation</t>
  </si>
  <si>
    <t>Monthly Salary Base according to type of appointment</t>
  </si>
  <si>
    <t xml:space="preserve"> Montly Salary</t>
  </si>
  <si>
    <t>Monthly Salary Base Calculation</t>
  </si>
  <si>
    <t>Notes:</t>
  </si>
  <si>
    <t>9 or 10 month appointments applies to teaching faculty only in regular appointments.</t>
  </si>
  <si>
    <t>Cummulative</t>
  </si>
  <si>
    <t>Percent of Time &amp; Effort to Person Months (PM)</t>
  </si>
  <si>
    <t>Interactive Conversion Table</t>
  </si>
  <si>
    <t>3 month</t>
  </si>
  <si>
    <t>6 month</t>
  </si>
  <si>
    <t>8 month</t>
  </si>
  <si>
    <t>9 month (one academic Yr)</t>
  </si>
  <si>
    <t>10 month</t>
  </si>
  <si>
    <t>12 month</t>
  </si>
  <si>
    <t>4.5 month (one semester)</t>
  </si>
  <si>
    <t>Summer Term</t>
  </si>
  <si>
    <t>Appointment</t>
  </si>
  <si>
    <t>Academic Year</t>
  </si>
  <si>
    <t>Calendar Year</t>
  </si>
  <si>
    <t xml:space="preserve">  % effort </t>
  </si>
  <si>
    <t xml:space="preserve">         PM</t>
  </si>
  <si>
    <t>% effort</t>
  </si>
  <si>
    <t>PM</t>
  </si>
  <si>
    <t xml:space="preserve"> % effort</t>
  </si>
  <si>
    <t xml:space="preserve">  % effort</t>
  </si>
  <si>
    <t xml:space="preserve">        PM</t>
  </si>
  <si>
    <t>Instrucciones:</t>
  </si>
  <si>
    <t xml:space="preserve">Para utilizar esta tabla simplemente indique el porciento de esfuerzo comprometido en el campo A11 y oprima Enter. </t>
  </si>
  <si>
    <t>En la tabla se desplegaran los Meses-Persona (Person Month) equivalentes al porciento de esfuerzo indicado, según</t>
  </si>
  <si>
    <t xml:space="preserve">el periodo en que se vaya a dedicar el esfuerzo (Verano ( 3 meses), Año Academico (9, 10 meses) Semestre Academico (4.5 meses) </t>
  </si>
  <si>
    <t>o Año Calendario (12 meses)).</t>
  </si>
  <si>
    <t xml:space="preserve">Existen cuatro bases para un salario básico: Año calendario, Año Académico y Verano.  </t>
  </si>
  <si>
    <t>Generalmente la distribución de cada uno en meses/semanas/dias es la siguiente:</t>
  </si>
  <si>
    <t>Academic Year (AY)</t>
  </si>
  <si>
    <t>9 meses</t>
  </si>
  <si>
    <t>39 weeks</t>
  </si>
  <si>
    <t>273 days</t>
  </si>
  <si>
    <t>39 semanas</t>
  </si>
  <si>
    <t>273 dias</t>
  </si>
  <si>
    <t>Summer Term (SM)</t>
  </si>
  <si>
    <t>3 meses</t>
  </si>
  <si>
    <t>13 weeks</t>
  </si>
  <si>
    <t>90 days</t>
  </si>
  <si>
    <t>13 semanas</t>
  </si>
  <si>
    <t>90 dias</t>
  </si>
  <si>
    <t xml:space="preserve">Calendar Year (CY) </t>
  </si>
  <si>
    <t>12 meses</t>
  </si>
  <si>
    <t>52 weeks</t>
  </si>
  <si>
    <t>365 days</t>
  </si>
  <si>
    <t>52 semanas</t>
  </si>
  <si>
    <t>365 dias</t>
  </si>
  <si>
    <t>Una vez determinados los meses-persona, se procede a determinar que cantidad de presupuesto corresponde para el porciento</t>
  </si>
  <si>
    <t xml:space="preserve">comprometido en la propuesta. </t>
  </si>
  <si>
    <t xml:space="preserve">Ejemplo 1: </t>
  </si>
  <si>
    <t xml:space="preserve">Un PI con un nombramiento de año academico (9 meses) que dedicara un 20% de esfuerzo a un proyecto. </t>
  </si>
  <si>
    <t>durante el año academico. El profesor tiene un salario base de $70,000.</t>
  </si>
  <si>
    <t>Example 1:</t>
  </si>
  <si>
    <t>A PI on an AY appointment at a salary of $63,000 will have a monthly salary of $7,000 (one-ninth of the AY).</t>
  </si>
  <si>
    <t xml:space="preserve">Según la tabla el profesor le dedicará 1.8 PM al proyecto. La cantidad a cargar al proyecto es de </t>
  </si>
  <si>
    <t xml:space="preserve">25% of AY effort would equate to 2.25 person months (9x.25=2.25).  The Budget figure for that effort would be </t>
  </si>
  <si>
    <t>$14,000.  Cálculo: $70,000/ 9 meses = 7,777.78 * 1.8 PM = $14,000</t>
  </si>
  <si>
    <t>$15,750 (7,000 multiplied by 2.25 AY months).</t>
  </si>
  <si>
    <t>Example 2: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</si>
  <si>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</si>
  <si>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</si>
  <si>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 $18,000 (6,000 multiplied by 3 CY months).</t>
  </si>
  <si>
    <t>PI/PD</t>
  </si>
  <si>
    <t>Secretarias/clerical (if charged directly)</t>
  </si>
  <si>
    <t>Undergraduate Students</t>
  </si>
  <si>
    <t>Graduate Students</t>
  </si>
  <si>
    <t>Other Professionals (Thechnician, Programmer, etc)</t>
  </si>
  <si>
    <t>Co PI/Co PD</t>
  </si>
  <si>
    <t>ROLE ON
PROJECT (select form drop-down list)</t>
  </si>
  <si>
    <t>Payments above base salary</t>
  </si>
  <si>
    <t>Post Doctoral Associates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</si>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</sst>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theme="0"/>
      <name val="Calibri"/>
      <family val="2"/>
      <scheme val="minor"/>
    </font>
    <font>
      <sz val="10"/>
      <name val="Geneva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u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  <font>
      <sz val="9"/>
      <name val="Times New Roman"/>
      <family val="1"/>
    </font>
    <font>
      <sz val="8"/>
      <name val="Helv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8" fillId="0" borderId="0"/>
  </cellStyleXfs>
  <cellXfs count="26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14" xfId="4" applyFont="1" applyBorder="1" applyAlignment="1" applyProtection="1">
      <alignment vertical="center"/>
    </xf>
    <xf numFmtId="37" fontId="2" fillId="0" borderId="14" xfId="4" applyNumberFormat="1" applyFont="1" applyBorder="1" applyAlignment="1" applyProtection="1">
      <alignment vertical="center"/>
    </xf>
    <xf numFmtId="10" fontId="5" fillId="0" borderId="14" xfId="2" applyNumberFormat="1" applyFont="1" applyBorder="1" applyAlignment="1" applyProtection="1">
      <alignment vertical="center"/>
    </xf>
    <xf numFmtId="37" fontId="2" fillId="0" borderId="0" xfId="4" applyNumberFormat="1" applyFont="1" applyFill="1" applyBorder="1" applyAlignment="1" applyProtection="1">
      <alignment vertical="center"/>
    </xf>
    <xf numFmtId="0" fontId="5" fillId="0" borderId="0" xfId="4" applyFont="1" applyFill="1" applyBorder="1" applyAlignment="1" applyProtection="1">
      <alignment vertical="center"/>
    </xf>
    <xf numFmtId="0" fontId="5" fillId="0" borderId="0" xfId="4" applyFont="1" applyFill="1" applyBorder="1" applyAlignment="1" applyProtection="1">
      <alignment vertical="center"/>
      <protection locked="0"/>
    </xf>
    <xf numFmtId="0" fontId="2" fillId="0" borderId="14" xfId="4" applyFont="1" applyBorder="1" applyAlignment="1" applyProtection="1"/>
    <xf numFmtId="0" fontId="2" fillId="0" borderId="14" xfId="4" applyFont="1" applyFill="1" applyBorder="1" applyAlignment="1" applyProtection="1">
      <alignment vertical="center"/>
    </xf>
    <xf numFmtId="0" fontId="7" fillId="0" borderId="0" xfId="0" applyFont="1" applyProtection="1">
      <protection locked="0"/>
    </xf>
    <xf numFmtId="43" fontId="7" fillId="0" borderId="0" xfId="1" applyFont="1" applyProtection="1">
      <protection locked="0"/>
    </xf>
    <xf numFmtId="0" fontId="5" fillId="0" borderId="0" xfId="0" applyFont="1" applyProtection="1">
      <protection locked="0"/>
    </xf>
    <xf numFmtId="43" fontId="5" fillId="0" borderId="0" xfId="1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164" fontId="5" fillId="5" borderId="0" xfId="2" applyNumberFormat="1" applyFont="1" applyFill="1" applyAlignment="1" applyProtection="1">
      <alignment horizontal="center" vertical="center" wrapText="1"/>
      <protection locked="0"/>
    </xf>
    <xf numFmtId="0" fontId="5" fillId="5" borderId="0" xfId="0" applyFont="1" applyFill="1" applyAlignment="1" applyProtection="1">
      <alignment horizontal="center" vertical="center" wrapText="1"/>
      <protection locked="0"/>
    </xf>
    <xf numFmtId="43" fontId="5" fillId="5" borderId="0" xfId="1" applyFont="1" applyFill="1" applyAlignment="1" applyProtection="1">
      <alignment horizontal="center" vertical="center" wrapText="1"/>
      <protection locked="0"/>
    </xf>
    <xf numFmtId="43" fontId="5" fillId="5" borderId="2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9" fontId="5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164" fontId="5" fillId="5" borderId="8" xfId="2" applyNumberFormat="1" applyFont="1" applyFill="1" applyBorder="1" applyAlignment="1" applyProtection="1">
      <alignment horizontal="center" vertical="center" wrapText="1"/>
      <protection locked="0"/>
    </xf>
    <xf numFmtId="43" fontId="5" fillId="5" borderId="8" xfId="1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9" fontId="5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 applyProtection="1">
      <alignment horizontal="center" vertical="center" wrapText="1"/>
      <protection locked="0"/>
    </xf>
    <xf numFmtId="43" fontId="5" fillId="5" borderId="0" xfId="1" applyFont="1" applyFill="1" applyBorder="1" applyProtection="1">
      <protection locked="0"/>
    </xf>
    <xf numFmtId="164" fontId="5" fillId="5" borderId="0" xfId="2" applyNumberFormat="1" applyFont="1" applyFill="1" applyProtection="1">
      <protection locked="0"/>
    </xf>
    <xf numFmtId="43" fontId="5" fillId="5" borderId="0" xfId="1" applyFont="1" applyFill="1" applyProtection="1">
      <protection locked="0"/>
    </xf>
    <xf numFmtId="43" fontId="5" fillId="5" borderId="0" xfId="1" applyFont="1" applyFill="1"/>
    <xf numFmtId="43" fontId="5" fillId="5" borderId="2" xfId="1" applyFont="1" applyFill="1" applyBorder="1"/>
    <xf numFmtId="43" fontId="5" fillId="4" borderId="1" xfId="1" applyFont="1" applyFill="1" applyBorder="1" applyProtection="1"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43" fontId="5" fillId="5" borderId="14" xfId="1" applyFont="1" applyFill="1" applyBorder="1" applyProtection="1">
      <protection locked="0"/>
    </xf>
    <xf numFmtId="164" fontId="5" fillId="5" borderId="14" xfId="2" applyNumberFormat="1" applyFont="1" applyFill="1" applyBorder="1" applyProtection="1">
      <protection locked="0"/>
    </xf>
    <xf numFmtId="44" fontId="5" fillId="5" borderId="17" xfId="3" applyFont="1" applyFill="1" applyBorder="1" applyProtection="1"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164" fontId="5" fillId="5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5" borderId="23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Protection="1">
      <protection locked="0"/>
    </xf>
    <xf numFmtId="9" fontId="5" fillId="5" borderId="16" xfId="2" applyFont="1" applyFill="1" applyBorder="1" applyProtection="1">
      <protection locked="0"/>
    </xf>
    <xf numFmtId="0" fontId="5" fillId="5" borderId="16" xfId="0" applyFont="1" applyFill="1" applyBorder="1" applyAlignment="1" applyProtection="1">
      <alignment horizontal="center"/>
      <protection locked="0"/>
    </xf>
    <xf numFmtId="0" fontId="5" fillId="5" borderId="18" xfId="0" applyFont="1" applyFill="1" applyBorder="1" applyProtection="1">
      <protection locked="0"/>
    </xf>
    <xf numFmtId="43" fontId="5" fillId="5" borderId="16" xfId="1" applyFont="1" applyFill="1" applyBorder="1" applyProtection="1">
      <protection locked="0"/>
    </xf>
    <xf numFmtId="0" fontId="5" fillId="5" borderId="14" xfId="0" applyFont="1" applyFill="1" applyBorder="1" applyProtection="1">
      <protection locked="0"/>
    </xf>
    <xf numFmtId="0" fontId="5" fillId="5" borderId="14" xfId="0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5" borderId="11" xfId="0" applyFont="1" applyFill="1" applyBorder="1" applyAlignment="1" applyProtection="1">
      <alignment vertical="center"/>
      <protection locked="0"/>
    </xf>
    <xf numFmtId="0" fontId="2" fillId="5" borderId="8" xfId="0" applyFont="1" applyFill="1" applyBorder="1" applyAlignment="1" applyProtection="1">
      <alignment vertical="center"/>
      <protection locked="0"/>
    </xf>
    <xf numFmtId="9" fontId="2" fillId="5" borderId="8" xfId="1" applyNumberFormat="1" applyFont="1" applyFill="1" applyBorder="1" applyAlignment="1" applyProtection="1">
      <alignment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5" fillId="0" borderId="0" xfId="2" applyNumberFormat="1" applyFont="1" applyProtection="1">
      <protection locked="0"/>
    </xf>
    <xf numFmtId="10" fontId="2" fillId="0" borderId="0" xfId="0" applyNumberFormat="1" applyFo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164" fontId="5" fillId="0" borderId="0" xfId="2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43" fontId="8" fillId="0" borderId="0" xfId="1" applyFont="1" applyFill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9" fillId="4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0" fontId="8" fillId="0" borderId="0" xfId="0" applyFont="1" applyProtection="1">
      <protection locked="0"/>
    </xf>
    <xf numFmtId="0" fontId="11" fillId="0" borderId="0" xfId="0" applyFo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" fillId="2" borderId="14" xfId="0" applyFont="1" applyFill="1" applyBorder="1" applyProtection="1"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43" fontId="6" fillId="2" borderId="14" xfId="1" applyFont="1" applyFill="1" applyBorder="1" applyAlignment="1">
      <alignment horizontal="right"/>
    </xf>
    <xf numFmtId="43" fontId="5" fillId="0" borderId="0" xfId="1" applyFont="1" applyFill="1" applyBorder="1" applyAlignment="1" applyProtection="1">
      <alignment horizontal="right"/>
      <protection locked="0"/>
    </xf>
    <xf numFmtId="43" fontId="6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165" fontId="5" fillId="0" borderId="0" xfId="1" applyNumberFormat="1" applyFont="1" applyFill="1" applyBorder="1" applyAlignment="1" applyProtection="1">
      <alignment horizontal="right"/>
      <protection locked="0"/>
    </xf>
    <xf numFmtId="165" fontId="6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 applyProtection="1">
      <alignment horizontal="right"/>
      <protection locked="0"/>
    </xf>
    <xf numFmtId="165" fontId="2" fillId="0" borderId="0" xfId="1" applyNumberFormat="1" applyFont="1" applyFill="1" applyBorder="1" applyAlignment="1" applyProtection="1">
      <alignment horizontal="right"/>
      <protection locked="0"/>
    </xf>
    <xf numFmtId="44" fontId="5" fillId="0" borderId="14" xfId="0" applyNumberFormat="1" applyFont="1" applyBorder="1" applyProtection="1">
      <protection locked="0"/>
    </xf>
    <xf numFmtId="44" fontId="5" fillId="0" borderId="14" xfId="3" applyFont="1" applyBorder="1" applyAlignment="1" applyProtection="1">
      <protection locked="0"/>
    </xf>
    <xf numFmtId="0" fontId="5" fillId="0" borderId="14" xfId="0" applyFont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14" xfId="0" applyFont="1" applyBorder="1" applyProtection="1">
      <protection locked="0"/>
    </xf>
    <xf numFmtId="0" fontId="5" fillId="0" borderId="14" xfId="0" quotePrefix="1" applyFont="1" applyBorder="1" applyAlignment="1" applyProtection="1">
      <alignment horizontal="left"/>
      <protection locked="0"/>
    </xf>
    <xf numFmtId="44" fontId="5" fillId="5" borderId="14" xfId="3" applyFont="1" applyFill="1" applyBorder="1" applyProtection="1"/>
    <xf numFmtId="44" fontId="2" fillId="5" borderId="14" xfId="3" applyFont="1" applyFill="1" applyBorder="1" applyAlignment="1" applyProtection="1">
      <alignment vertical="center"/>
    </xf>
    <xf numFmtId="0" fontId="5" fillId="5" borderId="0" xfId="0" applyFont="1" applyFill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43" fontId="5" fillId="5" borderId="0" xfId="1" applyFont="1" applyFill="1" applyProtection="1"/>
    <xf numFmtId="43" fontId="5" fillId="5" borderId="14" xfId="1" applyFont="1" applyFill="1" applyBorder="1" applyProtection="1"/>
    <xf numFmtId="44" fontId="5" fillId="5" borderId="17" xfId="3" applyFont="1" applyFill="1" applyBorder="1" applyProtection="1"/>
    <xf numFmtId="0" fontId="5" fillId="5" borderId="9" xfId="0" applyFont="1" applyFill="1" applyBorder="1" applyAlignment="1" applyProtection="1">
      <alignment horizontal="center" vertical="center" wrapText="1"/>
    </xf>
    <xf numFmtId="43" fontId="5" fillId="5" borderId="16" xfId="1" applyFont="1" applyFill="1" applyBorder="1" applyProtection="1"/>
    <xf numFmtId="43" fontId="5" fillId="4" borderId="14" xfId="1" applyFont="1" applyFill="1" applyBorder="1" applyProtection="1"/>
    <xf numFmtId="43" fontId="5" fillId="5" borderId="9" xfId="1" applyFont="1" applyFill="1" applyBorder="1" applyAlignment="1" applyProtection="1">
      <alignment horizontal="center" vertical="center" wrapText="1"/>
    </xf>
    <xf numFmtId="43" fontId="5" fillId="5" borderId="5" xfId="1" applyFont="1" applyFill="1" applyBorder="1" applyAlignment="1" applyProtection="1">
      <alignment horizontal="center" vertical="center"/>
    </xf>
    <xf numFmtId="10" fontId="5" fillId="5" borderId="8" xfId="2" applyNumberFormat="1" applyFont="1" applyFill="1" applyBorder="1" applyAlignment="1" applyProtection="1">
      <alignment horizontal="center" vertical="center" wrapText="1"/>
    </xf>
    <xf numFmtId="43" fontId="5" fillId="5" borderId="8" xfId="1" applyFont="1" applyFill="1" applyBorder="1" applyAlignment="1" applyProtection="1">
      <alignment horizontal="center" vertical="center" wrapText="1"/>
    </xf>
    <xf numFmtId="10" fontId="5" fillId="5" borderId="8" xfId="0" applyNumberFormat="1" applyFont="1" applyFill="1" applyBorder="1" applyAlignment="1" applyProtection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left" vertical="center"/>
    </xf>
    <xf numFmtId="0" fontId="2" fillId="3" borderId="14" xfId="0" applyFont="1" applyFill="1" applyBorder="1" applyProtection="1"/>
    <xf numFmtId="0" fontId="5" fillId="3" borderId="14" xfId="0" applyFont="1" applyFill="1" applyBorder="1" applyProtection="1"/>
    <xf numFmtId="43" fontId="6" fillId="3" borderId="14" xfId="1" applyFont="1" applyFill="1" applyBorder="1" applyAlignment="1" applyProtection="1">
      <alignment horizontal="right"/>
    </xf>
    <xf numFmtId="0" fontId="5" fillId="0" borderId="14" xfId="0" applyFont="1" applyFill="1" applyBorder="1" applyAlignment="1" applyProtection="1">
      <alignment horizontal="center" vertical="center"/>
    </xf>
    <xf numFmtId="43" fontId="5" fillId="0" borderId="14" xfId="0" applyNumberFormat="1" applyFont="1" applyFill="1" applyBorder="1" applyProtection="1"/>
    <xf numFmtId="165" fontId="6" fillId="0" borderId="14" xfId="1" applyNumberFormat="1" applyFont="1" applyFill="1" applyBorder="1" applyAlignment="1" applyProtection="1">
      <alignment horizontal="right"/>
    </xf>
    <xf numFmtId="0" fontId="5" fillId="2" borderId="14" xfId="0" applyFont="1" applyFill="1" applyBorder="1" applyProtection="1"/>
    <xf numFmtId="44" fontId="5" fillId="2" borderId="14" xfId="3" applyFont="1" applyFill="1" applyBorder="1" applyProtection="1"/>
    <xf numFmtId="0" fontId="5" fillId="0" borderId="14" xfId="0" applyFont="1" applyFill="1" applyBorder="1" applyProtection="1"/>
    <xf numFmtId="43" fontId="5" fillId="0" borderId="14" xfId="0" applyNumberFormat="1" applyFont="1" applyFill="1" applyBorder="1" applyAlignment="1" applyProtection="1">
      <alignment horizontal="left"/>
    </xf>
    <xf numFmtId="44" fontId="2" fillId="0" borderId="14" xfId="3" applyFont="1" applyFill="1" applyBorder="1" applyProtection="1"/>
    <xf numFmtId="44" fontId="5" fillId="0" borderId="14" xfId="0" applyNumberFormat="1" applyFont="1" applyBorder="1" applyProtection="1"/>
    <xf numFmtId="0" fontId="5" fillId="0" borderId="14" xfId="0" applyFont="1" applyBorder="1" applyAlignment="1" applyProtection="1"/>
    <xf numFmtId="0" fontId="5" fillId="0" borderId="14" xfId="0" applyFont="1" applyBorder="1" applyProtection="1"/>
    <xf numFmtId="44" fontId="5" fillId="0" borderId="14" xfId="0" applyNumberFormat="1" applyFont="1" applyBorder="1" applyAlignment="1" applyProtection="1"/>
    <xf numFmtId="0" fontId="2" fillId="2" borderId="14" xfId="0" applyFont="1" applyFill="1" applyBorder="1" applyAlignment="1" applyProtection="1">
      <alignment horizontal="center" wrapText="1"/>
      <protection locked="0"/>
    </xf>
    <xf numFmtId="44" fontId="5" fillId="0" borderId="0" xfId="0" applyNumberFormat="1" applyFont="1" applyFill="1" applyBorder="1" applyAlignment="1" applyProtection="1">
      <alignment horizontal="center"/>
      <protection locked="0"/>
    </xf>
    <xf numFmtId="43" fontId="5" fillId="0" borderId="0" xfId="1" applyFont="1" applyFill="1" applyBorder="1" applyAlignment="1" applyProtection="1">
      <alignment horizontal="center"/>
      <protection locked="0"/>
    </xf>
    <xf numFmtId="44" fontId="5" fillId="0" borderId="14" xfId="2" applyNumberFormat="1" applyFont="1" applyBorder="1" applyAlignment="1" applyProtection="1">
      <alignment vertical="center"/>
    </xf>
    <xf numFmtId="43" fontId="5" fillId="0" borderId="14" xfId="0" applyNumberFormat="1" applyFont="1" applyBorder="1" applyAlignment="1" applyProtection="1"/>
    <xf numFmtId="43" fontId="5" fillId="0" borderId="14" xfId="2" applyNumberFormat="1" applyFont="1" applyBorder="1" applyAlignment="1" applyProtection="1">
      <alignment vertical="center"/>
    </xf>
    <xf numFmtId="44" fontId="5" fillId="0" borderId="14" xfId="3" applyFont="1" applyBorder="1" applyAlignment="1" applyProtection="1"/>
    <xf numFmtId="43" fontId="5" fillId="0" borderId="14" xfId="0" applyNumberFormat="1" applyFont="1" applyFill="1" applyBorder="1" applyAlignment="1" applyProtection="1">
      <alignment horizontal="center"/>
      <protection locked="0"/>
    </xf>
    <xf numFmtId="44" fontId="5" fillId="0" borderId="14" xfId="3" applyFont="1" applyFill="1" applyBorder="1" applyAlignment="1" applyProtection="1">
      <alignment horizontal="center"/>
      <protection locked="0"/>
    </xf>
    <xf numFmtId="44" fontId="5" fillId="0" borderId="14" xfId="3" applyFont="1" applyBorder="1" applyProtection="1"/>
    <xf numFmtId="44" fontId="2" fillId="0" borderId="14" xfId="0" applyNumberFormat="1" applyFont="1" applyBorder="1" applyProtection="1">
      <protection locked="0"/>
    </xf>
    <xf numFmtId="44" fontId="2" fillId="0" borderId="14" xfId="3" applyFont="1" applyBorder="1" applyAlignment="1" applyProtection="1">
      <alignment vertical="center"/>
    </xf>
    <xf numFmtId="44" fontId="5" fillId="0" borderId="14" xfId="3" applyFont="1" applyBorder="1" applyProtection="1">
      <protection locked="0"/>
    </xf>
    <xf numFmtId="43" fontId="2" fillId="0" borderId="0" xfId="1" applyFont="1" applyAlignment="1">
      <alignment wrapText="1"/>
    </xf>
    <xf numFmtId="43" fontId="5" fillId="5" borderId="17" xfId="1" applyFont="1" applyFill="1" applyBorder="1" applyProtection="1"/>
    <xf numFmtId="43" fontId="2" fillId="5" borderId="14" xfId="1" applyFont="1" applyFill="1" applyBorder="1" applyAlignment="1" applyProtection="1">
      <alignment vertical="center"/>
    </xf>
    <xf numFmtId="43" fontId="11" fillId="0" borderId="0" xfId="1" applyFont="1" applyFill="1" applyBorder="1"/>
    <xf numFmtId="44" fontId="5" fillId="0" borderId="0" xfId="3" applyFont="1" applyFill="1" applyBorder="1" applyAlignment="1">
      <alignment horizontal="right"/>
    </xf>
    <xf numFmtId="44" fontId="2" fillId="0" borderId="0" xfId="3" applyFont="1" applyFill="1" applyBorder="1" applyAlignment="1">
      <alignment horizontal="right"/>
    </xf>
    <xf numFmtId="44" fontId="5" fillId="0" borderId="0" xfId="3" applyFont="1" applyFill="1" applyBorder="1" applyProtection="1">
      <protection locked="0"/>
    </xf>
    <xf numFmtId="44" fontId="0" fillId="0" borderId="0" xfId="3" applyFont="1"/>
    <xf numFmtId="0" fontId="3" fillId="6" borderId="25" xfId="0" applyFont="1" applyFill="1" applyBorder="1"/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3" fillId="6" borderId="2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44" fontId="0" fillId="7" borderId="0" xfId="3" applyFont="1" applyFill="1"/>
    <xf numFmtId="44" fontId="5" fillId="0" borderId="14" xfId="0" applyNumberFormat="1" applyFont="1" applyFill="1" applyBorder="1" applyAlignment="1" applyProtection="1">
      <alignment horizontal="center"/>
      <protection locked="0"/>
    </xf>
    <xf numFmtId="44" fontId="5" fillId="0" borderId="14" xfId="0" applyNumberFormat="1" applyFont="1" applyFill="1" applyBorder="1" applyProtection="1">
      <protection locked="0"/>
    </xf>
    <xf numFmtId="43" fontId="5" fillId="0" borderId="14" xfId="1" applyFont="1" applyFill="1" applyBorder="1" applyProtection="1">
      <protection locked="0"/>
    </xf>
    <xf numFmtId="44" fontId="5" fillId="0" borderId="14" xfId="3" applyFont="1" applyFill="1" applyBorder="1" applyAlignment="1">
      <alignment horizontal="right"/>
    </xf>
    <xf numFmtId="0" fontId="16" fillId="0" borderId="0" xfId="5" applyFont="1"/>
    <xf numFmtId="0" fontId="17" fillId="0" borderId="0" xfId="5" applyFont="1" applyAlignment="1">
      <alignment horizontal="center"/>
    </xf>
    <xf numFmtId="0" fontId="17" fillId="0" borderId="0" xfId="5" applyFont="1"/>
    <xf numFmtId="0" fontId="16" fillId="0" borderId="0" xfId="5" applyFont="1" applyAlignment="1">
      <alignment horizontal="center"/>
    </xf>
    <xf numFmtId="0" fontId="17" fillId="8" borderId="0" xfId="5" applyFont="1" applyFill="1" applyAlignment="1">
      <alignment horizontal="center"/>
    </xf>
    <xf numFmtId="0" fontId="16" fillId="8" borderId="0" xfId="5" applyFont="1" applyFill="1"/>
    <xf numFmtId="0" fontId="17" fillId="8" borderId="0" xfId="5" applyFont="1" applyFill="1"/>
    <xf numFmtId="0" fontId="17" fillId="8" borderId="0" xfId="5" applyFont="1" applyFill="1" applyBorder="1" applyAlignment="1">
      <alignment horizontal="center"/>
    </xf>
    <xf numFmtId="0" fontId="18" fillId="8" borderId="0" xfId="5" applyFont="1" applyFill="1"/>
    <xf numFmtId="0" fontId="17" fillId="8" borderId="0" xfId="5" applyFont="1" applyFill="1" applyAlignment="1">
      <alignment horizontal="right"/>
    </xf>
    <xf numFmtId="0" fontId="16" fillId="0" borderId="4" xfId="5" applyFont="1" applyBorder="1"/>
    <xf numFmtId="0" fontId="19" fillId="9" borderId="13" xfId="5" applyFont="1" applyFill="1" applyBorder="1"/>
    <xf numFmtId="2" fontId="19" fillId="9" borderId="13" xfId="5" applyNumberFormat="1" applyFont="1" applyFill="1" applyBorder="1"/>
    <xf numFmtId="2" fontId="19" fillId="9" borderId="0" xfId="5" applyNumberFormat="1" applyFont="1" applyFill="1" applyBorder="1"/>
    <xf numFmtId="1" fontId="19" fillId="9" borderId="0" xfId="5" applyNumberFormat="1" applyFont="1" applyFill="1" applyBorder="1"/>
    <xf numFmtId="2" fontId="19" fillId="0" borderId="0" xfId="5" applyNumberFormat="1" applyFont="1" applyBorder="1"/>
    <xf numFmtId="0" fontId="16" fillId="0" borderId="0" xfId="5" applyFont="1" applyBorder="1"/>
    <xf numFmtId="0" fontId="19" fillId="0" borderId="0" xfId="5" applyFont="1"/>
    <xf numFmtId="2" fontId="19" fillId="9" borderId="13" xfId="5" applyNumberFormat="1" applyFont="1" applyFill="1" applyBorder="1" applyAlignment="1">
      <alignment horizontal="right"/>
    </xf>
    <xf numFmtId="2" fontId="19" fillId="9" borderId="13" xfId="5" applyNumberFormat="1" applyFont="1" applyFill="1" applyBorder="1" applyAlignment="1">
      <alignment horizontal="center"/>
    </xf>
    <xf numFmtId="2" fontId="19" fillId="0" borderId="0" xfId="5" applyNumberFormat="1" applyFont="1"/>
    <xf numFmtId="0" fontId="16" fillId="9" borderId="8" xfId="5" applyFont="1" applyFill="1" applyBorder="1"/>
    <xf numFmtId="2" fontId="16" fillId="9" borderId="8" xfId="5" applyNumberFormat="1" applyFont="1" applyFill="1" applyBorder="1"/>
    <xf numFmtId="2" fontId="19" fillId="9" borderId="8" xfId="5" applyNumberFormat="1" applyFont="1" applyFill="1" applyBorder="1"/>
    <xf numFmtId="0" fontId="16" fillId="0" borderId="8" xfId="5" applyFont="1" applyBorder="1"/>
    <xf numFmtId="2" fontId="16" fillId="0" borderId="0" xfId="5" applyNumberFormat="1" applyFont="1"/>
    <xf numFmtId="0" fontId="20" fillId="0" borderId="0" xfId="5" applyFont="1"/>
    <xf numFmtId="2" fontId="20" fillId="0" borderId="0" xfId="5" applyNumberFormat="1" applyFont="1"/>
    <xf numFmtId="0" fontId="21" fillId="0" borderId="0" xfId="5" applyFont="1"/>
    <xf numFmtId="0" fontId="22" fillId="0" borderId="0" xfId="5" applyFont="1"/>
    <xf numFmtId="0" fontId="22" fillId="0" borderId="0" xfId="5" applyFont="1" applyAlignment="1">
      <alignment horizontal="right" vertical="center"/>
    </xf>
    <xf numFmtId="0" fontId="22" fillId="0" borderId="0" xfId="5" applyFont="1" applyAlignment="1">
      <alignment horizontal="left" indent="8"/>
    </xf>
    <xf numFmtId="0" fontId="22" fillId="0" borderId="0" xfId="5" applyFont="1" applyAlignment="1"/>
    <xf numFmtId="0" fontId="8" fillId="0" borderId="0" xfId="5"/>
    <xf numFmtId="2" fontId="8" fillId="0" borderId="0" xfId="5" applyNumberFormat="1"/>
    <xf numFmtId="8" fontId="22" fillId="0" borderId="0" xfId="5" applyNumberFormat="1" applyFont="1"/>
    <xf numFmtId="0" fontId="8" fillId="0" borderId="0" xfId="5" applyFont="1"/>
    <xf numFmtId="0" fontId="5" fillId="5" borderId="23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3" fillId="0" borderId="0" xfId="4" applyFont="1" applyBorder="1" applyAlignment="1" applyProtection="1">
      <alignment horizontal="left" vertical="center"/>
    </xf>
    <xf numFmtId="0" fontId="23" fillId="0" borderId="0" xfId="4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10" fontId="2" fillId="0" borderId="0" xfId="2" applyNumberFormat="1" applyFont="1" applyAlignment="1" applyProtection="1">
      <alignment horizontal="center" vertical="center"/>
      <protection locked="0"/>
    </xf>
    <xf numFmtId="10" fontId="5" fillId="5" borderId="14" xfId="2" applyNumberFormat="1" applyFont="1" applyFill="1" applyBorder="1" applyAlignment="1" applyProtection="1">
      <alignment horizontal="center" vertical="center" wrapText="1"/>
      <protection locked="0"/>
    </xf>
    <xf numFmtId="10" fontId="5" fillId="5" borderId="0" xfId="2" applyNumberFormat="1" applyFont="1" applyFill="1" applyBorder="1" applyAlignment="1" applyProtection="1">
      <alignment horizontal="center" vertical="center" wrapText="1"/>
      <protection locked="0"/>
    </xf>
    <xf numFmtId="10" fontId="5" fillId="5" borderId="16" xfId="2" applyNumberFormat="1" applyFont="1" applyFill="1" applyBorder="1" applyProtection="1">
      <protection locked="0"/>
    </xf>
    <xf numFmtId="10" fontId="5" fillId="5" borderId="14" xfId="2" applyNumberFormat="1" applyFont="1" applyFill="1" applyBorder="1" applyProtection="1">
      <protection locked="0"/>
    </xf>
    <xf numFmtId="10" fontId="5" fillId="5" borderId="14" xfId="2" applyNumberFormat="1" applyFont="1" applyFill="1" applyBorder="1" applyAlignment="1" applyProtection="1">
      <alignment horizontal="right"/>
      <protection locked="0"/>
    </xf>
    <xf numFmtId="10" fontId="2" fillId="5" borderId="8" xfId="2" applyNumberFormat="1" applyFont="1" applyFill="1" applyBorder="1" applyAlignment="1" applyProtection="1">
      <alignment vertical="center"/>
      <protection locked="0"/>
    </xf>
    <xf numFmtId="10" fontId="5" fillId="0" borderId="0" xfId="2" applyNumberFormat="1" applyFont="1" applyProtection="1">
      <protection locked="0"/>
    </xf>
    <xf numFmtId="10" fontId="9" fillId="4" borderId="0" xfId="2" applyNumberFormat="1" applyFont="1" applyFill="1"/>
    <xf numFmtId="10" fontId="11" fillId="0" borderId="0" xfId="2" applyNumberFormat="1" applyFont="1"/>
    <xf numFmtId="10" fontId="5" fillId="2" borderId="14" xfId="2" applyNumberFormat="1" applyFont="1" applyFill="1" applyBorder="1" applyAlignment="1" applyProtection="1">
      <alignment horizontal="center" vertical="center" wrapText="1"/>
      <protection locked="0"/>
    </xf>
    <xf numFmtId="10" fontId="5" fillId="3" borderId="14" xfId="2" applyNumberFormat="1" applyFont="1" applyFill="1" applyBorder="1" applyProtection="1"/>
    <xf numFmtId="10" fontId="2" fillId="0" borderId="14" xfId="2" applyNumberFormat="1" applyFont="1" applyBorder="1" applyAlignment="1" applyProtection="1">
      <alignment vertical="center"/>
    </xf>
    <xf numFmtId="10" fontId="5" fillId="0" borderId="14" xfId="2" applyNumberFormat="1" applyFont="1" applyBorder="1" applyProtection="1">
      <protection locked="0"/>
    </xf>
    <xf numFmtId="10" fontId="5" fillId="0" borderId="14" xfId="2" applyNumberFormat="1" applyFont="1" applyBorder="1" applyAlignment="1" applyProtection="1">
      <protection locked="0"/>
    </xf>
    <xf numFmtId="43" fontId="5" fillId="0" borderId="14" xfId="1" applyFont="1" applyFill="1" applyBorder="1" applyProtection="1"/>
    <xf numFmtId="43" fontId="5" fillId="0" borderId="14" xfId="1" applyFont="1" applyFill="1" applyBorder="1" applyAlignment="1" applyProtection="1">
      <alignment horizontal="left"/>
    </xf>
    <xf numFmtId="43" fontId="5" fillId="0" borderId="14" xfId="1" applyFont="1" applyBorder="1" applyAlignment="1" applyProtection="1"/>
    <xf numFmtId="0" fontId="2" fillId="2" borderId="14" xfId="0" applyFont="1" applyFill="1" applyBorder="1" applyProtection="1"/>
    <xf numFmtId="44" fontId="2" fillId="2" borderId="14" xfId="3" applyFont="1" applyFill="1" applyBorder="1" applyProtection="1"/>
    <xf numFmtId="0" fontId="2" fillId="0" borderId="14" xfId="0" applyFont="1" applyBorder="1" applyAlignment="1" applyProtection="1"/>
    <xf numFmtId="43" fontId="2" fillId="0" borderId="14" xfId="0" applyNumberFormat="1" applyFont="1" applyBorder="1" applyAlignment="1" applyProtection="1"/>
    <xf numFmtId="44" fontId="2" fillId="0" borderId="14" xfId="3" applyFont="1" applyBorder="1" applyAlignment="1" applyProtection="1"/>
    <xf numFmtId="44" fontId="2" fillId="0" borderId="14" xfId="0" applyNumberFormat="1" applyFont="1" applyBorder="1" applyProtection="1"/>
    <xf numFmtId="43" fontId="5" fillId="0" borderId="14" xfId="1" applyFont="1" applyBorder="1" applyAlignment="1" applyProtection="1">
      <alignment vertical="center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5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0" borderId="14" xfId="4" applyFont="1" applyBorder="1" applyAlignment="1" applyProtection="1">
      <alignment horizontal="left" vertical="center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2" borderId="14" xfId="4" applyFont="1" applyFill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right"/>
      <protection locked="0"/>
    </xf>
    <xf numFmtId="0" fontId="5" fillId="0" borderId="14" xfId="4" applyFont="1" applyFill="1" applyBorder="1" applyAlignment="1" applyProtection="1">
      <alignment horizontal="left" vertical="top"/>
    </xf>
    <xf numFmtId="0" fontId="5" fillId="0" borderId="14" xfId="0" applyFont="1" applyFill="1" applyBorder="1" applyAlignment="1" applyProtection="1">
      <alignment horizontal="left" vertical="top"/>
      <protection locked="0"/>
    </xf>
    <xf numFmtId="43" fontId="5" fillId="4" borderId="12" xfId="1" applyFont="1" applyFill="1" applyBorder="1" applyAlignment="1" applyProtection="1">
      <alignment horizontal="center" vertical="center"/>
    </xf>
    <xf numFmtId="43" fontId="5" fillId="4" borderId="10" xfId="1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left" vertical="center"/>
    </xf>
    <xf numFmtId="0" fontId="5" fillId="5" borderId="14" xfId="0" applyFont="1" applyFill="1" applyBorder="1" applyAlignment="1" applyProtection="1">
      <alignment horizontal="left" vertical="center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19" xfId="0" applyFont="1" applyFill="1" applyBorder="1" applyAlignment="1" applyProtection="1">
      <alignment horizontal="left" vertical="center"/>
      <protection locked="0"/>
    </xf>
    <xf numFmtId="0" fontId="5" fillId="5" borderId="22" xfId="0" applyFont="1" applyFill="1" applyBorder="1" applyAlignment="1" applyProtection="1">
      <alignment horizontal="left" vertical="center"/>
      <protection locked="0"/>
    </xf>
    <xf numFmtId="10" fontId="5" fillId="5" borderId="20" xfId="2" applyNumberFormat="1" applyFont="1" applyFill="1" applyBorder="1" applyAlignment="1" applyProtection="1">
      <alignment horizontal="center" vertical="center" wrapText="1"/>
      <protection locked="0"/>
    </xf>
    <xf numFmtId="10" fontId="5" fillId="5" borderId="23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/>
      <protection locked="0"/>
    </xf>
    <xf numFmtId="165" fontId="5" fillId="0" borderId="14" xfId="1" applyNumberFormat="1" applyFont="1" applyFill="1" applyBorder="1" applyAlignment="1" applyProtection="1">
      <alignment horizontal="left" vertical="top"/>
      <protection locked="0"/>
    </xf>
    <xf numFmtId="0" fontId="2" fillId="0" borderId="14" xfId="4" applyFont="1" applyBorder="1" applyAlignment="1" applyProtection="1">
      <alignment horizontal="right"/>
    </xf>
    <xf numFmtId="43" fontId="5" fillId="3" borderId="14" xfId="1" applyFont="1" applyFill="1" applyBorder="1" applyAlignment="1" applyProtection="1">
      <alignment horizontal="left" vertical="center"/>
    </xf>
    <xf numFmtId="9" fontId="5" fillId="5" borderId="20" xfId="0" applyNumberFormat="1" applyFont="1" applyFill="1" applyBorder="1" applyAlignment="1" applyProtection="1">
      <alignment horizontal="center" vertical="center" wrapText="1"/>
      <protection locked="0"/>
    </xf>
    <xf numFmtId="9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17" fillId="8" borderId="0" xfId="5" applyFont="1" applyFill="1" applyAlignment="1">
      <alignment horizontal="center"/>
    </xf>
    <xf numFmtId="0" fontId="17" fillId="8" borderId="4" xfId="5" applyFont="1" applyFill="1" applyBorder="1" applyAlignment="1">
      <alignment horizontal="center"/>
    </xf>
    <xf numFmtId="0" fontId="16" fillId="0" borderId="4" xfId="5" applyFont="1" applyBorder="1" applyAlignment="1">
      <alignment horizontal="center"/>
    </xf>
    <xf numFmtId="0" fontId="16" fillId="0" borderId="0" xfId="5" applyFont="1" applyAlignment="1">
      <alignment horizontal="center"/>
    </xf>
  </cellXfs>
  <cellStyles count="6">
    <cellStyle name="Comma" xfId="1" builtinId="3"/>
    <cellStyle name="Currency" xfId="3" builtinId="4"/>
    <cellStyle name="Normal" xfId="0" builtinId="0"/>
    <cellStyle name="Normal 2" xfId="5"/>
    <cellStyle name="Normal_NSFBUD" xfId="4"/>
    <cellStyle name="Percent" xfId="2" builtinId="5"/>
  </cellStyles>
  <dxfs count="1">
    <dxf>
      <alignment vertical="center" textRotation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2" name="Picture 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621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/AppData/Local/Packages/Microsoft.MicrosoftEdge_8wekyb3d8bbwe/TempState/Downloads/5-year-budget-templateFINAL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Year 1"/>
      <sheetName val="Year 2"/>
      <sheetName val="Year 3"/>
      <sheetName val="Year 4"/>
      <sheetName val="Year 5"/>
      <sheetName val="Cumulative"/>
    </sheetNames>
    <sheetDataSet>
      <sheetData sheetId="0"/>
      <sheetData sheetId="1">
        <row r="74">
          <cell r="C74">
            <v>0</v>
          </cell>
          <cell r="D74">
            <v>0</v>
          </cell>
        </row>
      </sheetData>
      <sheetData sheetId="2">
        <row r="74">
          <cell r="C74">
            <v>0</v>
          </cell>
          <cell r="D74">
            <v>0</v>
          </cell>
        </row>
      </sheetData>
      <sheetData sheetId="3">
        <row r="74">
          <cell r="C74">
            <v>0</v>
          </cell>
          <cell r="D74">
            <v>0</v>
          </cell>
        </row>
      </sheetData>
      <sheetData sheetId="4">
        <row r="74">
          <cell r="C74">
            <v>0</v>
          </cell>
          <cell r="D74">
            <v>0</v>
          </cell>
        </row>
      </sheetData>
      <sheetData sheetId="5">
        <row r="74">
          <cell r="C74">
            <v>0</v>
          </cell>
          <cell r="D74">
            <v>0</v>
          </cell>
        </row>
      </sheetData>
      <sheetData sheetId="6"/>
    </sheetDataSet>
  </externalBook>
</externalLink>
</file>

<file path=xl/tables/table1.xml><?xml version="1.0" encoding="utf-8"?>
<table xmlns="http://schemas.openxmlformats.org/spreadsheetml/2006/main" id="5" name="Table5" displayName="Table5" ref="N2:N5" totalsRowShown="0" headerRowDxfId="0">
  <autoFilter ref="N2:N5"/>
  <tableColumns count="1">
    <tableColumn id="1" name="Type of appointm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8"/>
  <sheetViews>
    <sheetView tabSelected="1" topLeftCell="A13" zoomScaleNormal="100" workbookViewId="0">
      <selection activeCell="B18" sqref="B18"/>
    </sheetView>
  </sheetViews>
  <sheetFormatPr defaultColWidth="13.7109375" defaultRowHeight="11.25"/>
  <cols>
    <col min="1" max="1" width="2" style="13" customWidth="1"/>
    <col min="2" max="2" width="33.42578125" style="13" customWidth="1"/>
    <col min="3" max="3" width="13.28515625" style="13" customWidth="1"/>
    <col min="4" max="4" width="10.28515625" style="209" customWidth="1"/>
    <col min="5" max="5" width="11.140625" style="13" customWidth="1"/>
    <col min="6" max="6" width="9" style="60" bestFit="1" customWidth="1"/>
    <col min="7" max="7" width="9" style="60" customWidth="1"/>
    <col min="8" max="8" width="7.85546875" style="13" bestFit="1" customWidth="1"/>
    <col min="9" max="9" width="10.7109375" style="13" bestFit="1" customWidth="1"/>
    <col min="10" max="10" width="7.7109375" style="61" bestFit="1" customWidth="1"/>
    <col min="11" max="12" width="10.7109375" style="13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9.85546875" style="13" bestFit="1" customWidth="1"/>
    <col min="19" max="19" width="9" style="13" bestFit="1" customWidth="1"/>
    <col min="20" max="20" width="9.140625" style="14" bestFit="1" customWidth="1"/>
    <col min="21" max="21" width="7.7109375" style="13" bestFit="1" customWidth="1"/>
    <col min="22" max="22" width="10.140625" style="13" bestFit="1" customWidth="1"/>
    <col min="23" max="23" width="10.7109375" style="14" bestFit="1" customWidth="1"/>
    <col min="24" max="24" width="10.7109375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42.140625" style="13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29" s="11" customFormat="1" ht="12.75" customHeight="1">
      <c r="B1" s="229" t="s">
        <v>28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T1" s="12"/>
      <c r="W1" s="12"/>
    </row>
    <row r="2" spans="1:29" ht="12" customHeight="1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29" ht="37.5" customHeight="1" thickBot="1">
      <c r="B3" s="230" t="s">
        <v>29</v>
      </c>
      <c r="C3" s="230"/>
      <c r="D3" s="230"/>
      <c r="E3" s="230"/>
      <c r="F3" s="230"/>
      <c r="G3" s="2"/>
      <c r="H3" s="1"/>
      <c r="I3" s="1"/>
      <c r="J3" s="1"/>
      <c r="K3" s="1"/>
      <c r="L3" s="1"/>
      <c r="M3" s="1"/>
    </row>
    <row r="4" spans="1:29" s="15" customFormat="1" ht="11.25" customHeight="1">
      <c r="D4" s="202"/>
      <c r="I4" s="231" t="s">
        <v>5</v>
      </c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3"/>
      <c r="X4" s="238" t="s">
        <v>3</v>
      </c>
    </row>
    <row r="5" spans="1:29" s="15" customFormat="1" ht="22.5">
      <c r="D5" s="202"/>
      <c r="H5" s="16"/>
      <c r="I5" s="17" t="s">
        <v>27</v>
      </c>
      <c r="J5" s="18" t="s">
        <v>16</v>
      </c>
      <c r="K5" s="97" t="s">
        <v>20</v>
      </c>
      <c r="L5" s="19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39"/>
      <c r="AC5" s="199"/>
    </row>
    <row r="6" spans="1:29" s="22" customFormat="1" ht="44.25" customHeight="1" thickBot="1">
      <c r="B6" s="23" t="s">
        <v>1</v>
      </c>
      <c r="C6" s="24" t="s">
        <v>163</v>
      </c>
      <c r="D6" s="203" t="s">
        <v>26</v>
      </c>
      <c r="E6" s="24"/>
      <c r="F6" s="234" t="s">
        <v>32</v>
      </c>
      <c r="G6" s="234"/>
      <c r="H6" s="234"/>
      <c r="I6" s="26"/>
      <c r="J6" s="27"/>
      <c r="K6" s="98"/>
      <c r="L6" s="26"/>
      <c r="M6" s="107">
        <v>6.2E-2</v>
      </c>
      <c r="N6" s="107">
        <v>1.4500000000000001E-2</v>
      </c>
      <c r="O6" s="107">
        <v>1.4E-2</v>
      </c>
      <c r="P6" s="107">
        <v>0.1457</v>
      </c>
      <c r="Q6" s="107">
        <v>4.3999999999999997E-2</v>
      </c>
      <c r="R6" s="98" t="s">
        <v>64</v>
      </c>
      <c r="S6" s="98">
        <v>598.41999999999996</v>
      </c>
      <c r="T6" s="108">
        <v>600</v>
      </c>
      <c r="U6" s="109">
        <v>9.0499999999999997E-2</v>
      </c>
      <c r="V6" s="98"/>
      <c r="W6" s="110"/>
      <c r="X6" s="240"/>
      <c r="AC6" s="199"/>
    </row>
    <row r="7" spans="1:29" s="22" customFormat="1" ht="19.5" customHeight="1">
      <c r="B7" s="29" t="s">
        <v>30</v>
      </c>
      <c r="C7" s="30"/>
      <c r="D7" s="204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13" si="0">W7</f>
        <v>0</v>
      </c>
      <c r="AC7" s="199" t="s">
        <v>157</v>
      </c>
    </row>
    <row r="8" spans="1:29" s="22" customFormat="1" ht="18" customHeight="1">
      <c r="A8" s="22">
        <v>1</v>
      </c>
      <c r="B8" s="23"/>
      <c r="C8" s="40"/>
      <c r="D8" s="203"/>
      <c r="E8" s="40"/>
      <c r="F8" s="24"/>
      <c r="G8" s="24"/>
      <c r="H8" s="40"/>
      <c r="I8" s="41"/>
      <c r="J8" s="42">
        <v>0</v>
      </c>
      <c r="K8" s="100">
        <f>IF(I8&gt;0,+I8*(1+J8),I8)</f>
        <v>0</v>
      </c>
      <c r="L8" s="100">
        <f>IF(OR(C8="Undergraduate Students",C8="Payments above base salary"),+K8*E8,IF(F8&gt;0,+K8/9*D8*F8,IF(G8&gt;0,+K8/12*D8*G8,IF(H8&gt;0,+K8/9*H8*D8,0))))</f>
        <v>0</v>
      </c>
      <c r="M8" s="100">
        <f>IF(C8="Undergraduate Students",0,+$L8*$M$6)</f>
        <v>0</v>
      </c>
      <c r="N8" s="100">
        <f>IF(C8="Undergraduate Students",0,+$L8*$N$6)</f>
        <v>0</v>
      </c>
      <c r="O8" s="100">
        <f t="shared" ref="O8:O13" si="1">+$L8*$O$6</f>
        <v>0</v>
      </c>
      <c r="P8" s="100">
        <f>IF(OR(C8="Undergraduate Students",C8="Payments above base salary"),0,IF(H8&gt;0,0,+L8*$P$6))</f>
        <v>0</v>
      </c>
      <c r="Q8" s="100">
        <f>IF(C8="Undergraduate Students",0,IF(L8&gt;7000,7000*$Q$6,IF(L8&lt;7000,+L8*$Q$6)))</f>
        <v>0</v>
      </c>
      <c r="R8" s="100">
        <f t="shared" ref="R8" si="2">SUM(M8:Q8)</f>
        <v>0</v>
      </c>
      <c r="S8" s="100">
        <f>IF(OR(C8="Undergraduate Students",C8="Payments above base salary"),0,IF(L8&gt;0,+$S$6*D8*F8,0))</f>
        <v>0</v>
      </c>
      <c r="T8" s="100">
        <f>IF(OR(C8="Undergraduate Students",C8="Payments above base salary"),0,IF(F8&gt;0,+$T$6*D8,IF(G8&gt;0,+$T$6*D8,0)))</f>
        <v>0</v>
      </c>
      <c r="U8" s="100">
        <f t="shared" ref="U8" si="3">+T8*$U$6</f>
        <v>0</v>
      </c>
      <c r="V8" s="100">
        <f t="shared" ref="V8" si="4">SUM(R8:U8)</f>
        <v>0</v>
      </c>
      <c r="W8" s="100">
        <f t="shared" ref="W8" si="5">(L8+V8)</f>
        <v>0</v>
      </c>
      <c r="X8" s="104">
        <f t="shared" si="0"/>
        <v>0</v>
      </c>
      <c r="AC8" s="199" t="s">
        <v>162</v>
      </c>
    </row>
    <row r="9" spans="1:29" s="22" customFormat="1" ht="18" customHeight="1">
      <c r="A9" s="22">
        <v>2</v>
      </c>
      <c r="B9" s="23"/>
      <c r="C9" s="40"/>
      <c r="D9" s="203"/>
      <c r="E9" s="40"/>
      <c r="F9" s="24"/>
      <c r="G9" s="24"/>
      <c r="H9" s="40"/>
      <c r="I9" s="41"/>
      <c r="J9" s="42">
        <f t="shared" ref="J9:J13" si="6">+I9*$J$6</f>
        <v>0</v>
      </c>
      <c r="K9" s="100">
        <f t="shared" ref="K9:K13" si="7">IF(I9&gt;0,+I9*(1+J9),I9)</f>
        <v>0</v>
      </c>
      <c r="L9" s="100">
        <f t="shared" ref="L9:L13" si="8">IF(OR(C9="Undergraduate Students",C9="Payments above base salary"),+K9*E9,IF(F9&gt;0,+K9/9*D9*F9,IF(G9&gt;0,+K9/12*D9*G9,IF(H9&gt;0,+K9/9*H9*D9,0))))</f>
        <v>0</v>
      </c>
      <c r="M9" s="100">
        <f t="shared" ref="M9:M13" si="9">IF(C9="Undergraduate Students",0,+$L9*$M$6)</f>
        <v>0</v>
      </c>
      <c r="N9" s="100">
        <f t="shared" ref="N9:N13" si="10">IF(C9="Undergraduate Students",0,+$L9*$N$6)</f>
        <v>0</v>
      </c>
      <c r="O9" s="100">
        <f t="shared" si="1"/>
        <v>0</v>
      </c>
      <c r="P9" s="100">
        <f t="shared" ref="P9:P13" si="11">IF(OR(C9="Undergraduate Students",C9="Payments above base salary"),0,IF(H9&gt;0,0,+L9*$P$6))</f>
        <v>0</v>
      </c>
      <c r="Q9" s="100">
        <f t="shared" ref="Q9:Q13" si="12">IF(C9="Undergraduate Students",0,IF(L9&gt;7000,7000*$Q$6,IF(L9&lt;7000,+L9*$Q$6)))</f>
        <v>0</v>
      </c>
      <c r="R9" s="100">
        <f t="shared" ref="R9:R13" si="13">SUM(M9:Q9)</f>
        <v>0</v>
      </c>
      <c r="S9" s="100">
        <f t="shared" ref="S9:S13" si="14">IF(OR(C9="Undergraduate Students",C9="Payments above base salary"),0,IF(L9&gt;0,+$S$6*D9*F9,0))</f>
        <v>0</v>
      </c>
      <c r="T9" s="100">
        <f t="shared" ref="T9:T13" si="15">IF(OR(C9="Undergraduate Students",C9="Payments above base salary"),0,IF(F9&gt;0,+$T$6*D9,IF(G9&gt;0,+$T$6*D9,0)))</f>
        <v>0</v>
      </c>
      <c r="U9" s="100">
        <f t="shared" ref="U9:U13" si="16">+T9*$U$6</f>
        <v>0</v>
      </c>
      <c r="V9" s="100">
        <f t="shared" ref="V9:V13" si="17">SUM(R9:U9)</f>
        <v>0</v>
      </c>
      <c r="W9" s="100">
        <f t="shared" ref="W9:W13" si="18">(L9+V9)</f>
        <v>0</v>
      </c>
      <c r="X9" s="104">
        <f t="shared" si="0"/>
        <v>0</v>
      </c>
      <c r="AC9" s="199" t="s">
        <v>165</v>
      </c>
    </row>
    <row r="10" spans="1:29" s="22" customFormat="1" ht="18" customHeight="1">
      <c r="A10" s="22">
        <v>3</v>
      </c>
      <c r="B10" s="23"/>
      <c r="C10" s="40"/>
      <c r="D10" s="203"/>
      <c r="E10" s="40"/>
      <c r="F10" s="24"/>
      <c r="G10" s="24"/>
      <c r="H10" s="40"/>
      <c r="I10" s="41"/>
      <c r="J10" s="42">
        <f t="shared" si="6"/>
        <v>0</v>
      </c>
      <c r="K10" s="100">
        <f t="shared" si="7"/>
        <v>0</v>
      </c>
      <c r="L10" s="100">
        <f t="shared" si="8"/>
        <v>0</v>
      </c>
      <c r="M10" s="100">
        <f t="shared" si="9"/>
        <v>0</v>
      </c>
      <c r="N10" s="100">
        <f t="shared" si="10"/>
        <v>0</v>
      </c>
      <c r="O10" s="100">
        <f t="shared" si="1"/>
        <v>0</v>
      </c>
      <c r="P10" s="100">
        <f t="shared" si="11"/>
        <v>0</v>
      </c>
      <c r="Q10" s="100">
        <f t="shared" si="12"/>
        <v>0</v>
      </c>
      <c r="R10" s="100">
        <f t="shared" si="13"/>
        <v>0</v>
      </c>
      <c r="S10" s="100">
        <f t="shared" si="14"/>
        <v>0</v>
      </c>
      <c r="T10" s="100">
        <f t="shared" si="15"/>
        <v>0</v>
      </c>
      <c r="U10" s="100">
        <f t="shared" si="16"/>
        <v>0</v>
      </c>
      <c r="V10" s="100">
        <f t="shared" si="17"/>
        <v>0</v>
      </c>
      <c r="W10" s="100">
        <f t="shared" si="18"/>
        <v>0</v>
      </c>
      <c r="X10" s="104">
        <f t="shared" si="0"/>
        <v>0</v>
      </c>
      <c r="AC10" s="199" t="s">
        <v>161</v>
      </c>
    </row>
    <row r="11" spans="1:29" s="22" customFormat="1" ht="18" customHeight="1">
      <c r="A11" s="22">
        <v>4</v>
      </c>
      <c r="B11" s="23"/>
      <c r="C11" s="40"/>
      <c r="D11" s="203"/>
      <c r="E11" s="40"/>
      <c r="F11" s="24"/>
      <c r="G11" s="24"/>
      <c r="H11" s="40"/>
      <c r="I11" s="41"/>
      <c r="J11" s="42">
        <f t="shared" si="6"/>
        <v>0</v>
      </c>
      <c r="K11" s="100">
        <f t="shared" si="7"/>
        <v>0</v>
      </c>
      <c r="L11" s="100">
        <f t="shared" si="8"/>
        <v>0</v>
      </c>
      <c r="M11" s="100">
        <f t="shared" si="9"/>
        <v>0</v>
      </c>
      <c r="N11" s="100">
        <f t="shared" si="10"/>
        <v>0</v>
      </c>
      <c r="O11" s="100">
        <f t="shared" si="1"/>
        <v>0</v>
      </c>
      <c r="P11" s="100">
        <f t="shared" si="11"/>
        <v>0</v>
      </c>
      <c r="Q11" s="100">
        <f t="shared" si="12"/>
        <v>0</v>
      </c>
      <c r="R11" s="100">
        <f t="shared" si="13"/>
        <v>0</v>
      </c>
      <c r="S11" s="100">
        <f t="shared" si="14"/>
        <v>0</v>
      </c>
      <c r="T11" s="100">
        <f t="shared" si="15"/>
        <v>0</v>
      </c>
      <c r="U11" s="100">
        <f t="shared" si="16"/>
        <v>0</v>
      </c>
      <c r="V11" s="100">
        <f t="shared" si="17"/>
        <v>0</v>
      </c>
      <c r="W11" s="100">
        <f t="shared" si="18"/>
        <v>0</v>
      </c>
      <c r="X11" s="104">
        <f t="shared" si="0"/>
        <v>0</v>
      </c>
      <c r="AC11" s="199" t="s">
        <v>160</v>
      </c>
    </row>
    <row r="12" spans="1:29" s="22" customFormat="1" ht="18" customHeight="1">
      <c r="A12" s="22">
        <v>5</v>
      </c>
      <c r="B12" s="23"/>
      <c r="C12" s="40"/>
      <c r="D12" s="203"/>
      <c r="E12" s="40"/>
      <c r="F12" s="24"/>
      <c r="G12" s="24"/>
      <c r="H12" s="40"/>
      <c r="I12" s="41"/>
      <c r="J12" s="42">
        <f t="shared" si="6"/>
        <v>0</v>
      </c>
      <c r="K12" s="100">
        <f t="shared" si="7"/>
        <v>0</v>
      </c>
      <c r="L12" s="100">
        <f t="shared" si="8"/>
        <v>0</v>
      </c>
      <c r="M12" s="100">
        <f t="shared" si="9"/>
        <v>0</v>
      </c>
      <c r="N12" s="100">
        <f t="shared" si="10"/>
        <v>0</v>
      </c>
      <c r="O12" s="100">
        <f t="shared" si="1"/>
        <v>0</v>
      </c>
      <c r="P12" s="100">
        <f t="shared" si="11"/>
        <v>0</v>
      </c>
      <c r="Q12" s="100">
        <f t="shared" si="12"/>
        <v>0</v>
      </c>
      <c r="R12" s="100">
        <f t="shared" si="13"/>
        <v>0</v>
      </c>
      <c r="S12" s="100">
        <f t="shared" si="14"/>
        <v>0</v>
      </c>
      <c r="T12" s="100">
        <f t="shared" si="15"/>
        <v>0</v>
      </c>
      <c r="U12" s="100">
        <f t="shared" si="16"/>
        <v>0</v>
      </c>
      <c r="V12" s="100">
        <f t="shared" si="17"/>
        <v>0</v>
      </c>
      <c r="W12" s="100">
        <f t="shared" si="18"/>
        <v>0</v>
      </c>
      <c r="X12" s="104">
        <f t="shared" si="0"/>
        <v>0</v>
      </c>
      <c r="AC12" s="199" t="s">
        <v>159</v>
      </c>
    </row>
    <row r="13" spans="1:29" s="22" customFormat="1" ht="18" customHeight="1">
      <c r="A13" s="22">
        <v>6</v>
      </c>
      <c r="B13" s="23"/>
      <c r="C13" s="40"/>
      <c r="D13" s="203"/>
      <c r="E13" s="40"/>
      <c r="F13" s="24"/>
      <c r="G13" s="24"/>
      <c r="H13" s="40"/>
      <c r="I13" s="41"/>
      <c r="J13" s="42">
        <f t="shared" si="6"/>
        <v>0</v>
      </c>
      <c r="K13" s="100">
        <f t="shared" si="7"/>
        <v>0</v>
      </c>
      <c r="L13" s="100">
        <f t="shared" si="8"/>
        <v>0</v>
      </c>
      <c r="M13" s="100">
        <f t="shared" si="9"/>
        <v>0</v>
      </c>
      <c r="N13" s="100">
        <f t="shared" si="10"/>
        <v>0</v>
      </c>
      <c r="O13" s="100">
        <f t="shared" si="1"/>
        <v>0</v>
      </c>
      <c r="P13" s="100">
        <f t="shared" si="11"/>
        <v>0</v>
      </c>
      <c r="Q13" s="100">
        <f t="shared" si="12"/>
        <v>0</v>
      </c>
      <c r="R13" s="100">
        <f t="shared" si="13"/>
        <v>0</v>
      </c>
      <c r="S13" s="100">
        <f t="shared" si="14"/>
        <v>0</v>
      </c>
      <c r="T13" s="100">
        <f t="shared" si="15"/>
        <v>0</v>
      </c>
      <c r="U13" s="100">
        <f t="shared" si="16"/>
        <v>0</v>
      </c>
      <c r="V13" s="100">
        <f t="shared" si="17"/>
        <v>0</v>
      </c>
      <c r="W13" s="100">
        <f t="shared" si="18"/>
        <v>0</v>
      </c>
      <c r="X13" s="104">
        <f t="shared" si="0"/>
        <v>0</v>
      </c>
      <c r="AC13" s="200" t="s">
        <v>158</v>
      </c>
    </row>
    <row r="14" spans="1:29" s="22" customFormat="1" ht="18" customHeight="1" thickBot="1">
      <c r="B14" s="235" t="s">
        <v>33</v>
      </c>
      <c r="C14" s="236"/>
      <c r="D14" s="236"/>
      <c r="E14" s="236"/>
      <c r="F14" s="236"/>
      <c r="G14" s="236"/>
      <c r="H14" s="236"/>
      <c r="I14" s="43">
        <f>SUM(I7:I13)</f>
        <v>0</v>
      </c>
      <c r="J14" s="43">
        <f t="shared" ref="J14:X14" si="19">SUM(J7:J13)</f>
        <v>0</v>
      </c>
      <c r="K14" s="101">
        <f t="shared" si="19"/>
        <v>0</v>
      </c>
      <c r="L14" s="101">
        <f t="shared" si="19"/>
        <v>0</v>
      </c>
      <c r="M14" s="101">
        <f t="shared" si="19"/>
        <v>0</v>
      </c>
      <c r="N14" s="101">
        <f t="shared" si="19"/>
        <v>0</v>
      </c>
      <c r="O14" s="101">
        <f t="shared" si="19"/>
        <v>0</v>
      </c>
      <c r="P14" s="101">
        <f t="shared" si="19"/>
        <v>0</v>
      </c>
      <c r="Q14" s="101">
        <f t="shared" si="19"/>
        <v>0</v>
      </c>
      <c r="R14" s="101">
        <f t="shared" si="19"/>
        <v>0</v>
      </c>
      <c r="S14" s="101">
        <f t="shared" si="19"/>
        <v>0</v>
      </c>
      <c r="T14" s="101">
        <f t="shared" si="19"/>
        <v>0</v>
      </c>
      <c r="U14" s="101">
        <f t="shared" si="19"/>
        <v>0</v>
      </c>
      <c r="V14" s="101">
        <f t="shared" si="19"/>
        <v>0</v>
      </c>
      <c r="W14" s="101">
        <f t="shared" si="19"/>
        <v>0</v>
      </c>
      <c r="X14" s="101">
        <f t="shared" si="19"/>
        <v>0</v>
      </c>
      <c r="AC14" s="201" t="s">
        <v>45</v>
      </c>
    </row>
    <row r="15" spans="1:29" s="22" customFormat="1" ht="25.5" customHeight="1">
      <c r="B15" s="251" t="s">
        <v>31</v>
      </c>
      <c r="C15" s="227" t="s">
        <v>163</v>
      </c>
      <c r="D15" s="253" t="s">
        <v>26</v>
      </c>
      <c r="E15" s="227" t="s">
        <v>166</v>
      </c>
      <c r="F15" s="250" t="s">
        <v>32</v>
      </c>
      <c r="G15" s="250"/>
      <c r="H15" s="250"/>
      <c r="I15" s="44" t="s">
        <v>27</v>
      </c>
      <c r="J15" s="45" t="s">
        <v>16</v>
      </c>
      <c r="K15" s="102" t="s">
        <v>20</v>
      </c>
      <c r="L15" s="102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46" t="s">
        <v>3</v>
      </c>
      <c r="AC15" s="198" t="s">
        <v>164</v>
      </c>
    </row>
    <row r="16" spans="1:29" s="22" customFormat="1" ht="25.5" customHeight="1" thickBot="1">
      <c r="B16" s="252"/>
      <c r="C16" s="228"/>
      <c r="D16" s="254"/>
      <c r="E16" s="228"/>
      <c r="F16" s="46" t="s">
        <v>21</v>
      </c>
      <c r="G16" s="46" t="s">
        <v>35</v>
      </c>
      <c r="H16" s="46" t="s">
        <v>23</v>
      </c>
      <c r="I16" s="26"/>
      <c r="J16" s="27"/>
      <c r="K16" s="98"/>
      <c r="L16" s="98"/>
      <c r="M16" s="107">
        <v>6.2E-2</v>
      </c>
      <c r="N16" s="107">
        <v>1.4500000000000001E-2</v>
      </c>
      <c r="O16" s="107">
        <v>1.4E-2</v>
      </c>
      <c r="P16" s="107">
        <v>0.1457</v>
      </c>
      <c r="Q16" s="107">
        <v>4.3999999999999997E-2</v>
      </c>
      <c r="R16" s="98"/>
      <c r="S16" s="98">
        <v>598.41999999999996</v>
      </c>
      <c r="T16" s="108">
        <v>600</v>
      </c>
      <c r="U16" s="109">
        <v>9.0499999999999997E-2</v>
      </c>
      <c r="V16" s="98"/>
      <c r="W16" s="110"/>
      <c r="X16" s="247"/>
    </row>
    <row r="17" spans="1:48" ht="53.25" customHeight="1">
      <c r="A17" s="13">
        <v>1</v>
      </c>
      <c r="B17" s="47"/>
      <c r="C17" s="40"/>
      <c r="D17" s="205"/>
      <c r="E17" s="47"/>
      <c r="F17" s="49"/>
      <c r="G17" s="49"/>
      <c r="H17" s="50"/>
      <c r="I17" s="51"/>
      <c r="J17" s="48">
        <v>0</v>
      </c>
      <c r="K17" s="103">
        <f t="shared" ref="K17:K25" si="20">IF(I17&gt;0,+I17*(1+J17),I17)</f>
        <v>0</v>
      </c>
      <c r="L17" s="100">
        <f t="shared" ref="L17:L18" si="21">IF(OR(C17="Undergraduate Students",C17="Payments above base salary"),+K17,IF(F17&gt;0,+K17/9*D17*F17,IF(G17&gt;0,+K17/12*D17*G17,IF(H17&gt;0,+K17/9*H17*D17,0))))*E17</f>
        <v>0</v>
      </c>
      <c r="M17" s="100">
        <f t="shared" ref="M17:M25" si="22">IF(C17="Undergraduate Students",0,+$L17*$M$6)</f>
        <v>0</v>
      </c>
      <c r="N17" s="100">
        <f t="shared" ref="N17:N25" si="23">IF(C17="Undergraduate Students",0,+$L17*$N$6)</f>
        <v>0</v>
      </c>
      <c r="O17" s="100">
        <f t="shared" ref="O17:O25" si="24">+$L17*$O$6</f>
        <v>0</v>
      </c>
      <c r="P17" s="100">
        <f t="shared" ref="P17:P25" si="25">IF(OR(C17="Undergraduate Students",C17="Payments above base salary"),0,IF(H17&gt;0,0,+L17*$P$6))</f>
        <v>0</v>
      </c>
      <c r="Q17" s="100">
        <f t="shared" ref="Q17:Q25" si="26">IF(C17="Undergraduate Students",0,IF(L17&gt;7000,7000*$Q$6,IF(L17&lt;7000,+L17*$Q$6)))</f>
        <v>0</v>
      </c>
      <c r="R17" s="100">
        <f t="shared" ref="R17:R25" si="27">SUM(M17:Q17)</f>
        <v>0</v>
      </c>
      <c r="S17" s="100">
        <f t="shared" ref="S17:S25" si="28">IF(OR(C17="Undergraduate Students",C17="Payments above base salary"),0,IF(L17&gt;0,+$S$6*D17*F17,0))</f>
        <v>0</v>
      </c>
      <c r="T17" s="100">
        <f t="shared" ref="T17:T25" si="29">IF(OR(C17="Undergraduate Students",C17="Payments above base salary"),0,IF(F17&gt;0,+$T$6*D17,IF(G17&gt;0,+$T$6*D17,0)))</f>
        <v>0</v>
      </c>
      <c r="U17" s="100">
        <f t="shared" ref="U17:U25" si="30">+T17*$U$6</f>
        <v>0</v>
      </c>
      <c r="V17" s="100">
        <f t="shared" ref="V17:V25" si="31">SUM(R17:U17)</f>
        <v>0</v>
      </c>
      <c r="W17" s="100">
        <f t="shared" ref="W17:W25" si="32">(L17+V17)</f>
        <v>0</v>
      </c>
      <c r="X17" s="104">
        <f t="shared" ref="X17" si="33">W17</f>
        <v>0</v>
      </c>
    </row>
    <row r="18" spans="1:48" ht="45" customHeight="1">
      <c r="A18" s="13">
        <v>2</v>
      </c>
      <c r="B18" s="52"/>
      <c r="C18" s="40"/>
      <c r="D18" s="206"/>
      <c r="E18" s="52"/>
      <c r="F18" s="49"/>
      <c r="G18" s="53"/>
      <c r="H18" s="54"/>
      <c r="I18" s="41"/>
      <c r="J18" s="42">
        <v>0</v>
      </c>
      <c r="K18" s="100">
        <f t="shared" si="20"/>
        <v>0</v>
      </c>
      <c r="L18" s="100">
        <f t="shared" si="21"/>
        <v>0</v>
      </c>
      <c r="M18" s="100">
        <f t="shared" si="22"/>
        <v>0</v>
      </c>
      <c r="N18" s="100">
        <f t="shared" si="23"/>
        <v>0</v>
      </c>
      <c r="O18" s="100">
        <f t="shared" si="24"/>
        <v>0</v>
      </c>
      <c r="P18" s="100">
        <f t="shared" si="25"/>
        <v>0</v>
      </c>
      <c r="Q18" s="100">
        <f t="shared" si="26"/>
        <v>0</v>
      </c>
      <c r="R18" s="100">
        <f t="shared" si="27"/>
        <v>0</v>
      </c>
      <c r="S18" s="100">
        <f t="shared" si="28"/>
        <v>0</v>
      </c>
      <c r="T18" s="100">
        <f t="shared" si="29"/>
        <v>0</v>
      </c>
      <c r="U18" s="100">
        <f t="shared" si="30"/>
        <v>0</v>
      </c>
      <c r="V18" s="100">
        <f t="shared" si="31"/>
        <v>0</v>
      </c>
      <c r="W18" s="100">
        <f t="shared" si="32"/>
        <v>0</v>
      </c>
      <c r="X18" s="104">
        <f t="shared" ref="X18:X25" si="34">W18</f>
        <v>0</v>
      </c>
    </row>
    <row r="19" spans="1:48" ht="44.25" customHeight="1">
      <c r="A19" s="13">
        <v>3</v>
      </c>
      <c r="B19" s="52"/>
      <c r="C19" s="40"/>
      <c r="D19" s="206"/>
      <c r="E19" s="52"/>
      <c r="F19" s="49"/>
      <c r="G19" s="53"/>
      <c r="H19" s="54"/>
      <c r="I19" s="41"/>
      <c r="J19" s="42">
        <v>0</v>
      </c>
      <c r="K19" s="100">
        <f t="shared" si="20"/>
        <v>0</v>
      </c>
      <c r="L19" s="100">
        <f>IF(OR(C19="Undergraduate Students",C19="Payments above base salary"),+K19,IF(F19&gt;0,+K19/9*D19*F19,IF(G19&gt;0,+K19/12*D19*G19,IF(H19&gt;0,+K19/9*H19*D19,0))))*E19</f>
        <v>0</v>
      </c>
      <c r="M19" s="100">
        <f t="shared" si="22"/>
        <v>0</v>
      </c>
      <c r="N19" s="100">
        <f t="shared" si="23"/>
        <v>0</v>
      </c>
      <c r="O19" s="100">
        <f t="shared" si="24"/>
        <v>0</v>
      </c>
      <c r="P19" s="100">
        <f t="shared" si="25"/>
        <v>0</v>
      </c>
      <c r="Q19" s="100">
        <f t="shared" si="26"/>
        <v>0</v>
      </c>
      <c r="R19" s="100">
        <f t="shared" si="27"/>
        <v>0</v>
      </c>
      <c r="S19" s="100">
        <f t="shared" si="28"/>
        <v>0</v>
      </c>
      <c r="T19" s="100">
        <f t="shared" si="29"/>
        <v>0</v>
      </c>
      <c r="U19" s="100">
        <f t="shared" si="30"/>
        <v>0</v>
      </c>
      <c r="V19" s="100">
        <f t="shared" si="31"/>
        <v>0</v>
      </c>
      <c r="W19" s="100">
        <f t="shared" si="32"/>
        <v>0</v>
      </c>
      <c r="X19" s="104">
        <f t="shared" si="34"/>
        <v>0</v>
      </c>
    </row>
    <row r="20" spans="1:48" ht="18" customHeight="1">
      <c r="A20" s="13">
        <v>4</v>
      </c>
      <c r="B20" s="52"/>
      <c r="C20" s="40"/>
      <c r="D20" s="206"/>
      <c r="E20" s="52"/>
      <c r="F20" s="53"/>
      <c r="G20" s="53"/>
      <c r="H20" s="54"/>
      <c r="I20" s="41"/>
      <c r="J20" s="42">
        <v>0</v>
      </c>
      <c r="K20" s="100">
        <f t="shared" si="20"/>
        <v>0</v>
      </c>
      <c r="L20" s="100">
        <f>IF(OR(C20="Undergraduate Students",C20="Payments above base salary"),+K20,IF(F20&gt;0,+K20/9*D20*F20,IF(G20&gt;0,+K20/12*D20*G20,IF(H20&gt;0,+K20/9*H20*D20,0))))*E20</f>
        <v>0</v>
      </c>
      <c r="M20" s="100">
        <f t="shared" si="22"/>
        <v>0</v>
      </c>
      <c r="N20" s="100">
        <f t="shared" si="23"/>
        <v>0</v>
      </c>
      <c r="O20" s="100">
        <f t="shared" si="24"/>
        <v>0</v>
      </c>
      <c r="P20" s="100">
        <f t="shared" si="25"/>
        <v>0</v>
      </c>
      <c r="Q20" s="100">
        <f t="shared" si="26"/>
        <v>0</v>
      </c>
      <c r="R20" s="100">
        <f t="shared" si="27"/>
        <v>0</v>
      </c>
      <c r="S20" s="100">
        <f t="shared" si="28"/>
        <v>0</v>
      </c>
      <c r="T20" s="100">
        <f t="shared" si="29"/>
        <v>0</v>
      </c>
      <c r="U20" s="100">
        <f t="shared" si="30"/>
        <v>0</v>
      </c>
      <c r="V20" s="100">
        <f t="shared" si="31"/>
        <v>0</v>
      </c>
      <c r="W20" s="100">
        <f t="shared" si="32"/>
        <v>0</v>
      </c>
      <c r="X20" s="104">
        <f t="shared" si="34"/>
        <v>0</v>
      </c>
    </row>
    <row r="21" spans="1:48" ht="27.75" customHeight="1">
      <c r="A21" s="13">
        <v>5</v>
      </c>
      <c r="B21" s="52"/>
      <c r="C21" s="40"/>
      <c r="D21" s="206"/>
      <c r="E21" s="52"/>
      <c r="F21" s="53"/>
      <c r="G21" s="53"/>
      <c r="H21" s="54"/>
      <c r="I21" s="41"/>
      <c r="J21" s="42">
        <v>0</v>
      </c>
      <c r="K21" s="100">
        <f t="shared" si="20"/>
        <v>0</v>
      </c>
      <c r="L21" s="100">
        <f t="shared" ref="L21:L25" si="35">IF(OR(C21="Undergraduate Students",C21="Payments above base salary"),+K21*E21,IF(F21&gt;0,+K21/9*D21*F21,IF(G21&gt;0,+K21/12*D21*G21,IF(H21&gt;0,+K21/9*H21*D21,0))))</f>
        <v>0</v>
      </c>
      <c r="M21" s="100">
        <f t="shared" si="22"/>
        <v>0</v>
      </c>
      <c r="N21" s="100">
        <f t="shared" si="23"/>
        <v>0</v>
      </c>
      <c r="O21" s="100">
        <f t="shared" si="24"/>
        <v>0</v>
      </c>
      <c r="P21" s="100">
        <f t="shared" si="25"/>
        <v>0</v>
      </c>
      <c r="Q21" s="100">
        <f t="shared" si="26"/>
        <v>0</v>
      </c>
      <c r="R21" s="100">
        <f t="shared" si="27"/>
        <v>0</v>
      </c>
      <c r="S21" s="100">
        <f t="shared" si="28"/>
        <v>0</v>
      </c>
      <c r="T21" s="100">
        <f t="shared" si="29"/>
        <v>0</v>
      </c>
      <c r="U21" s="100">
        <f t="shared" si="30"/>
        <v>0</v>
      </c>
      <c r="V21" s="100">
        <f t="shared" si="31"/>
        <v>0</v>
      </c>
      <c r="W21" s="100">
        <f t="shared" si="32"/>
        <v>0</v>
      </c>
      <c r="X21" s="104">
        <f t="shared" si="34"/>
        <v>0</v>
      </c>
    </row>
    <row r="22" spans="1:48" ht="18" customHeight="1">
      <c r="A22" s="13">
        <v>6</v>
      </c>
      <c r="B22" s="52"/>
      <c r="C22" s="40"/>
      <c r="D22" s="206"/>
      <c r="E22" s="52"/>
      <c r="F22" s="53"/>
      <c r="G22" s="53"/>
      <c r="H22" s="54"/>
      <c r="I22" s="41"/>
      <c r="J22" s="42">
        <v>0</v>
      </c>
      <c r="K22" s="100">
        <f t="shared" si="20"/>
        <v>0</v>
      </c>
      <c r="L22" s="100">
        <f t="shared" si="35"/>
        <v>0</v>
      </c>
      <c r="M22" s="100">
        <f t="shared" si="22"/>
        <v>0</v>
      </c>
      <c r="N22" s="100">
        <f t="shared" si="23"/>
        <v>0</v>
      </c>
      <c r="O22" s="100">
        <f t="shared" si="24"/>
        <v>0</v>
      </c>
      <c r="P22" s="100">
        <f t="shared" si="25"/>
        <v>0</v>
      </c>
      <c r="Q22" s="100">
        <f t="shared" si="26"/>
        <v>0</v>
      </c>
      <c r="R22" s="100">
        <f t="shared" si="27"/>
        <v>0</v>
      </c>
      <c r="S22" s="100">
        <f t="shared" si="28"/>
        <v>0</v>
      </c>
      <c r="T22" s="100">
        <f t="shared" si="29"/>
        <v>0</v>
      </c>
      <c r="U22" s="100">
        <f t="shared" si="30"/>
        <v>0</v>
      </c>
      <c r="V22" s="100">
        <f t="shared" si="31"/>
        <v>0</v>
      </c>
      <c r="W22" s="100">
        <f t="shared" si="32"/>
        <v>0</v>
      </c>
      <c r="X22" s="104">
        <f t="shared" si="34"/>
        <v>0</v>
      </c>
    </row>
    <row r="23" spans="1:48" ht="18" customHeight="1">
      <c r="A23" s="13">
        <v>7</v>
      </c>
      <c r="B23" s="52"/>
      <c r="C23" s="40"/>
      <c r="D23" s="206"/>
      <c r="E23" s="52"/>
      <c r="F23" s="53"/>
      <c r="G23" s="53"/>
      <c r="H23" s="54"/>
      <c r="I23" s="41"/>
      <c r="J23" s="42">
        <v>0</v>
      </c>
      <c r="K23" s="100">
        <f t="shared" si="20"/>
        <v>0</v>
      </c>
      <c r="L23" s="100">
        <f t="shared" si="35"/>
        <v>0</v>
      </c>
      <c r="M23" s="100">
        <f t="shared" si="22"/>
        <v>0</v>
      </c>
      <c r="N23" s="100">
        <f t="shared" si="23"/>
        <v>0</v>
      </c>
      <c r="O23" s="100">
        <f t="shared" si="24"/>
        <v>0</v>
      </c>
      <c r="P23" s="100">
        <f t="shared" si="25"/>
        <v>0</v>
      </c>
      <c r="Q23" s="100">
        <f t="shared" si="26"/>
        <v>0</v>
      </c>
      <c r="R23" s="100">
        <f t="shared" si="27"/>
        <v>0</v>
      </c>
      <c r="S23" s="100">
        <f t="shared" si="28"/>
        <v>0</v>
      </c>
      <c r="T23" s="100">
        <f t="shared" si="29"/>
        <v>0</v>
      </c>
      <c r="U23" s="100">
        <f t="shared" si="30"/>
        <v>0</v>
      </c>
      <c r="V23" s="100">
        <f t="shared" si="31"/>
        <v>0</v>
      </c>
      <c r="W23" s="100">
        <f t="shared" si="32"/>
        <v>0</v>
      </c>
      <c r="X23" s="104">
        <f t="shared" si="34"/>
        <v>0</v>
      </c>
    </row>
    <row r="24" spans="1:48" ht="18" customHeight="1">
      <c r="A24" s="13">
        <v>8</v>
      </c>
      <c r="B24" s="52"/>
      <c r="C24" s="40"/>
      <c r="D24" s="206"/>
      <c r="E24" s="52"/>
      <c r="F24" s="53"/>
      <c r="G24" s="53"/>
      <c r="H24" s="54"/>
      <c r="I24" s="41"/>
      <c r="J24" s="42">
        <v>0</v>
      </c>
      <c r="K24" s="100">
        <f t="shared" si="20"/>
        <v>0</v>
      </c>
      <c r="L24" s="100">
        <f t="shared" si="35"/>
        <v>0</v>
      </c>
      <c r="M24" s="100">
        <f t="shared" si="22"/>
        <v>0</v>
      </c>
      <c r="N24" s="100">
        <f t="shared" si="23"/>
        <v>0</v>
      </c>
      <c r="O24" s="100">
        <f t="shared" si="24"/>
        <v>0</v>
      </c>
      <c r="P24" s="100">
        <f t="shared" si="25"/>
        <v>0</v>
      </c>
      <c r="Q24" s="100">
        <f t="shared" si="26"/>
        <v>0</v>
      </c>
      <c r="R24" s="100">
        <f t="shared" si="27"/>
        <v>0</v>
      </c>
      <c r="S24" s="100">
        <f t="shared" si="28"/>
        <v>0</v>
      </c>
      <c r="T24" s="100">
        <f t="shared" si="29"/>
        <v>0</v>
      </c>
      <c r="U24" s="100">
        <f t="shared" si="30"/>
        <v>0</v>
      </c>
      <c r="V24" s="100">
        <f t="shared" si="31"/>
        <v>0</v>
      </c>
      <c r="W24" s="100">
        <f t="shared" si="32"/>
        <v>0</v>
      </c>
      <c r="X24" s="104">
        <f t="shared" si="34"/>
        <v>0</v>
      </c>
    </row>
    <row r="25" spans="1:48" ht="22.5" customHeight="1">
      <c r="A25" s="13">
        <v>9</v>
      </c>
      <c r="B25" s="52"/>
      <c r="C25" s="40"/>
      <c r="D25" s="207"/>
      <c r="E25" s="52"/>
      <c r="F25" s="53"/>
      <c r="G25" s="53"/>
      <c r="H25" s="54"/>
      <c r="I25" s="41"/>
      <c r="J25" s="42">
        <v>0</v>
      </c>
      <c r="K25" s="100">
        <f t="shared" si="20"/>
        <v>0</v>
      </c>
      <c r="L25" s="100">
        <f t="shared" si="35"/>
        <v>0</v>
      </c>
      <c r="M25" s="100">
        <f t="shared" si="22"/>
        <v>0</v>
      </c>
      <c r="N25" s="100">
        <f t="shared" si="23"/>
        <v>0</v>
      </c>
      <c r="O25" s="100">
        <f t="shared" si="24"/>
        <v>0</v>
      </c>
      <c r="P25" s="100">
        <f t="shared" si="25"/>
        <v>0</v>
      </c>
      <c r="Q25" s="100">
        <f t="shared" si="26"/>
        <v>0</v>
      </c>
      <c r="R25" s="100">
        <f t="shared" si="27"/>
        <v>0</v>
      </c>
      <c r="S25" s="100">
        <f t="shared" si="28"/>
        <v>0</v>
      </c>
      <c r="T25" s="100">
        <f t="shared" si="29"/>
        <v>0</v>
      </c>
      <c r="U25" s="100">
        <f t="shared" si="30"/>
        <v>0</v>
      </c>
      <c r="V25" s="100">
        <f t="shared" si="31"/>
        <v>0</v>
      </c>
      <c r="W25" s="100">
        <f t="shared" si="32"/>
        <v>0</v>
      </c>
      <c r="X25" s="104">
        <f t="shared" si="34"/>
        <v>0</v>
      </c>
    </row>
    <row r="26" spans="1:48" ht="17.25" customHeight="1">
      <c r="B26" s="249" t="s">
        <v>34</v>
      </c>
      <c r="C26" s="249"/>
      <c r="D26" s="249"/>
      <c r="E26" s="249"/>
      <c r="F26" s="249"/>
      <c r="G26" s="249"/>
      <c r="H26" s="249"/>
      <c r="I26" s="95">
        <f>SUM(I17:I25)</f>
        <v>0</v>
      </c>
      <c r="J26" s="95">
        <f t="shared" ref="J26:X26" si="36">SUM(J17:J25)</f>
        <v>0</v>
      </c>
      <c r="K26" s="95">
        <f t="shared" si="36"/>
        <v>0</v>
      </c>
      <c r="L26" s="95">
        <f t="shared" si="36"/>
        <v>0</v>
      </c>
      <c r="M26" s="95">
        <f t="shared" si="36"/>
        <v>0</v>
      </c>
      <c r="N26" s="95">
        <f t="shared" si="36"/>
        <v>0</v>
      </c>
      <c r="O26" s="95">
        <f t="shared" si="36"/>
        <v>0</v>
      </c>
      <c r="P26" s="95">
        <f t="shared" si="36"/>
        <v>0</v>
      </c>
      <c r="Q26" s="95">
        <f t="shared" si="36"/>
        <v>0</v>
      </c>
      <c r="R26" s="95">
        <f t="shared" si="36"/>
        <v>0</v>
      </c>
      <c r="S26" s="95">
        <f t="shared" si="36"/>
        <v>0</v>
      </c>
      <c r="T26" s="95">
        <f t="shared" si="36"/>
        <v>0</v>
      </c>
      <c r="U26" s="95">
        <f t="shared" si="36"/>
        <v>0</v>
      </c>
      <c r="V26" s="95">
        <f t="shared" si="36"/>
        <v>0</v>
      </c>
      <c r="W26" s="95">
        <f t="shared" si="36"/>
        <v>0</v>
      </c>
      <c r="X26" s="95">
        <f t="shared" si="36"/>
        <v>0</v>
      </c>
    </row>
    <row r="27" spans="1:48" s="55" customFormat="1" ht="21.75" customHeight="1" thickBot="1">
      <c r="B27" s="56" t="s">
        <v>3</v>
      </c>
      <c r="C27" s="57"/>
      <c r="D27" s="208"/>
      <c r="E27" s="57"/>
      <c r="F27" s="59"/>
      <c r="G27" s="59"/>
      <c r="H27" s="57"/>
      <c r="I27" s="96">
        <f>+I26+I14</f>
        <v>0</v>
      </c>
      <c r="J27" s="96">
        <f t="shared" ref="J27:X27" si="37">+J26+J14</f>
        <v>0</v>
      </c>
      <c r="K27" s="96">
        <f t="shared" si="37"/>
        <v>0</v>
      </c>
      <c r="L27" s="96">
        <f t="shared" si="37"/>
        <v>0</v>
      </c>
      <c r="M27" s="96">
        <f t="shared" si="37"/>
        <v>0</v>
      </c>
      <c r="N27" s="96">
        <f t="shared" si="37"/>
        <v>0</v>
      </c>
      <c r="O27" s="96">
        <f t="shared" si="37"/>
        <v>0</v>
      </c>
      <c r="P27" s="96">
        <f t="shared" si="37"/>
        <v>0</v>
      </c>
      <c r="Q27" s="96">
        <f t="shared" si="37"/>
        <v>0</v>
      </c>
      <c r="R27" s="96">
        <f t="shared" si="37"/>
        <v>0</v>
      </c>
      <c r="S27" s="96">
        <f t="shared" si="37"/>
        <v>0</v>
      </c>
      <c r="T27" s="96">
        <f t="shared" si="37"/>
        <v>0</v>
      </c>
      <c r="U27" s="96">
        <f t="shared" si="37"/>
        <v>0</v>
      </c>
      <c r="V27" s="96">
        <f t="shared" si="37"/>
        <v>0</v>
      </c>
      <c r="W27" s="96">
        <f t="shared" si="37"/>
        <v>0</v>
      </c>
      <c r="X27" s="96">
        <f t="shared" si="37"/>
        <v>0</v>
      </c>
    </row>
    <row r="28" spans="1:48">
      <c r="B28" s="15"/>
      <c r="C28" s="15"/>
    </row>
    <row r="29" spans="1:48" ht="11.25" customHeight="1">
      <c r="B29" s="13" t="s">
        <v>164</v>
      </c>
      <c r="O29" s="62"/>
    </row>
    <row r="31" spans="1:48" ht="12.75">
      <c r="B31" s="13" t="s">
        <v>60</v>
      </c>
      <c r="F31" s="63"/>
      <c r="G31" s="63"/>
      <c r="H31" s="64"/>
      <c r="I31" s="64"/>
      <c r="J31" s="65"/>
      <c r="K31" s="66"/>
      <c r="L31" s="66"/>
      <c r="M31" s="67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210"/>
      <c r="E32" s="69"/>
      <c r="F32" s="70"/>
      <c r="G32" s="70"/>
      <c r="H32" s="71"/>
      <c r="I32" s="71"/>
      <c r="J32" s="71"/>
      <c r="K32" s="64"/>
      <c r="L32" s="64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211"/>
      <c r="E33" s="74"/>
      <c r="F33" s="75"/>
      <c r="G33" s="75"/>
      <c r="H33" s="76"/>
      <c r="I33" s="76"/>
      <c r="J33" s="76"/>
      <c r="K33" s="76"/>
      <c r="L33" s="76"/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 ht="22.5">
      <c r="B34" s="77" t="s">
        <v>2</v>
      </c>
      <c r="C34" s="77" t="s">
        <v>58</v>
      </c>
      <c r="D34" s="212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111" t="s">
        <v>62</v>
      </c>
      <c r="C35" s="112"/>
      <c r="D35" s="213"/>
      <c r="E35" s="114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5">
        <f>+B8</f>
        <v>0</v>
      </c>
      <c r="C36" s="116">
        <f>+L8</f>
        <v>0</v>
      </c>
      <c r="D36" s="217">
        <f>+V8</f>
        <v>0</v>
      </c>
      <c r="E36" s="117">
        <f>+C36+D36</f>
        <v>0</v>
      </c>
      <c r="F36" s="256" t="s">
        <v>65</v>
      </c>
      <c r="G36" s="256"/>
      <c r="H36" s="256"/>
      <c r="I36" s="256"/>
      <c r="J36" s="256"/>
      <c r="K36" s="256"/>
      <c r="L36" s="256"/>
      <c r="M36" s="256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1" si="38">+B9</f>
        <v>0</v>
      </c>
      <c r="C37" s="116">
        <f t="shared" ref="C37:C41" si="39">+L9</f>
        <v>0</v>
      </c>
      <c r="D37" s="217">
        <f t="shared" ref="D37:D41" si="40">+V9</f>
        <v>0</v>
      </c>
      <c r="E37" s="117">
        <f t="shared" ref="E37:E41" si="41">+C37+D37</f>
        <v>0</v>
      </c>
      <c r="F37" s="256"/>
      <c r="G37" s="256"/>
      <c r="H37" s="256"/>
      <c r="I37" s="256"/>
      <c r="J37" s="256"/>
      <c r="K37" s="256"/>
      <c r="L37" s="256"/>
      <c r="M37" s="256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38"/>
        <v>0</v>
      </c>
      <c r="C38" s="116">
        <f t="shared" si="39"/>
        <v>0</v>
      </c>
      <c r="D38" s="217">
        <f t="shared" si="40"/>
        <v>0</v>
      </c>
      <c r="E38" s="117">
        <f t="shared" si="41"/>
        <v>0</v>
      </c>
      <c r="F38" s="256"/>
      <c r="G38" s="256"/>
      <c r="H38" s="256"/>
      <c r="I38" s="256"/>
      <c r="J38" s="256"/>
      <c r="K38" s="256"/>
      <c r="L38" s="256"/>
      <c r="M38" s="256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38"/>
        <v>0</v>
      </c>
      <c r="C39" s="116">
        <f t="shared" si="39"/>
        <v>0</v>
      </c>
      <c r="D39" s="217">
        <f t="shared" si="40"/>
        <v>0</v>
      </c>
      <c r="E39" s="117">
        <f t="shared" si="41"/>
        <v>0</v>
      </c>
      <c r="F39" s="256"/>
      <c r="G39" s="256"/>
      <c r="H39" s="256"/>
      <c r="I39" s="256"/>
      <c r="J39" s="256"/>
      <c r="K39" s="256"/>
      <c r="L39" s="256"/>
      <c r="M39" s="256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38"/>
        <v>0</v>
      </c>
      <c r="C40" s="116">
        <f t="shared" si="39"/>
        <v>0</v>
      </c>
      <c r="D40" s="217">
        <f t="shared" si="40"/>
        <v>0</v>
      </c>
      <c r="E40" s="117">
        <f t="shared" si="41"/>
        <v>0</v>
      </c>
      <c r="F40" s="256"/>
      <c r="G40" s="256"/>
      <c r="H40" s="256"/>
      <c r="I40" s="256"/>
      <c r="J40" s="256"/>
      <c r="K40" s="256"/>
      <c r="L40" s="256"/>
      <c r="M40" s="256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38"/>
        <v>0</v>
      </c>
      <c r="C41" s="116">
        <f t="shared" si="39"/>
        <v>0</v>
      </c>
      <c r="D41" s="217">
        <f t="shared" si="40"/>
        <v>0</v>
      </c>
      <c r="E41" s="117">
        <f t="shared" si="41"/>
        <v>0</v>
      </c>
      <c r="F41" s="256"/>
      <c r="G41" s="256"/>
      <c r="H41" s="256"/>
      <c r="I41" s="256"/>
      <c r="J41" s="256"/>
      <c r="K41" s="256"/>
      <c r="L41" s="256"/>
      <c r="M41" s="256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220" t="s">
        <v>36</v>
      </c>
      <c r="C42" s="221">
        <f>SUM(C36:C41)</f>
        <v>0</v>
      </c>
      <c r="D42" s="221">
        <f t="shared" ref="D42:E42" si="42">SUM(D36:D41)</f>
        <v>0</v>
      </c>
      <c r="E42" s="221">
        <f t="shared" si="42"/>
        <v>0</v>
      </c>
      <c r="F42" s="83"/>
      <c r="G42" s="83"/>
      <c r="H42" s="84"/>
      <c r="I42" s="83"/>
      <c r="J42" s="84"/>
      <c r="K42" s="83"/>
      <c r="L42" s="85"/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248" t="s">
        <v>63</v>
      </c>
      <c r="C43" s="248"/>
      <c r="D43" s="258"/>
      <c r="E43" s="248"/>
      <c r="F43" s="83"/>
      <c r="G43" s="83"/>
      <c r="H43" s="84"/>
      <c r="I43" s="83"/>
      <c r="J43" s="84"/>
      <c r="K43" s="83"/>
      <c r="L43" s="85"/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48"/>
      <c r="C44" s="248"/>
      <c r="D44" s="258"/>
      <c r="E44" s="248"/>
      <c r="F44" s="86"/>
      <c r="G44" s="86"/>
      <c r="H44" s="87"/>
      <c r="I44" s="86"/>
      <c r="J44" s="87"/>
      <c r="K44" s="86"/>
      <c r="L44" s="86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120">
        <f>+B17</f>
        <v>0</v>
      </c>
      <c r="C45" s="121">
        <f>+L17</f>
        <v>0</v>
      </c>
      <c r="D45" s="218">
        <f>+V17</f>
        <v>0</v>
      </c>
      <c r="E45" s="117">
        <f>+C45+D45</f>
        <v>0</v>
      </c>
      <c r="F45" s="256" t="s">
        <v>65</v>
      </c>
      <c r="G45" s="256"/>
      <c r="H45" s="256"/>
      <c r="I45" s="256"/>
      <c r="J45" s="256"/>
      <c r="K45" s="256"/>
      <c r="L45" s="256"/>
      <c r="M45" s="256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1" si="43">+B18</f>
        <v>0</v>
      </c>
      <c r="C46" s="121">
        <f t="shared" ref="C46:C52" si="44">+L18</f>
        <v>0</v>
      </c>
      <c r="D46" s="218">
        <f t="shared" ref="D46:D52" si="45">+V18</f>
        <v>0</v>
      </c>
      <c r="E46" s="117">
        <f t="shared" ref="E46:E52" si="46">+C46+D46</f>
        <v>0</v>
      </c>
      <c r="F46" s="256"/>
      <c r="G46" s="256"/>
      <c r="H46" s="256"/>
      <c r="I46" s="256"/>
      <c r="J46" s="256"/>
      <c r="K46" s="256"/>
      <c r="L46" s="256"/>
      <c r="M46" s="256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43"/>
        <v>0</v>
      </c>
      <c r="C47" s="121">
        <f t="shared" si="44"/>
        <v>0</v>
      </c>
      <c r="D47" s="218">
        <f t="shared" si="45"/>
        <v>0</v>
      </c>
      <c r="E47" s="117">
        <f t="shared" si="46"/>
        <v>0</v>
      </c>
      <c r="F47" s="256"/>
      <c r="G47" s="256"/>
      <c r="H47" s="256"/>
      <c r="I47" s="256"/>
      <c r="J47" s="256"/>
      <c r="K47" s="256"/>
      <c r="L47" s="256"/>
      <c r="M47" s="256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43"/>
        <v>0</v>
      </c>
      <c r="C48" s="121">
        <f t="shared" si="44"/>
        <v>0</v>
      </c>
      <c r="D48" s="218">
        <f t="shared" si="45"/>
        <v>0</v>
      </c>
      <c r="E48" s="117">
        <f t="shared" si="46"/>
        <v>0</v>
      </c>
      <c r="F48" s="256"/>
      <c r="G48" s="256"/>
      <c r="H48" s="256"/>
      <c r="I48" s="256"/>
      <c r="J48" s="256"/>
      <c r="K48" s="256"/>
      <c r="L48" s="256"/>
      <c r="M48" s="256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43"/>
        <v>0</v>
      </c>
      <c r="C49" s="121">
        <f t="shared" si="44"/>
        <v>0</v>
      </c>
      <c r="D49" s="218">
        <f t="shared" si="45"/>
        <v>0</v>
      </c>
      <c r="E49" s="117">
        <f t="shared" si="46"/>
        <v>0</v>
      </c>
      <c r="F49" s="256"/>
      <c r="G49" s="256"/>
      <c r="H49" s="256"/>
      <c r="I49" s="256"/>
      <c r="J49" s="256"/>
      <c r="K49" s="256"/>
      <c r="L49" s="256"/>
      <c r="M49" s="256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43"/>
        <v>0</v>
      </c>
      <c r="C50" s="121">
        <f t="shared" si="44"/>
        <v>0</v>
      </c>
      <c r="D50" s="218">
        <f t="shared" si="45"/>
        <v>0</v>
      </c>
      <c r="E50" s="117">
        <f t="shared" si="46"/>
        <v>0</v>
      </c>
      <c r="F50" s="256"/>
      <c r="G50" s="256"/>
      <c r="H50" s="256"/>
      <c r="I50" s="256"/>
      <c r="J50" s="256"/>
      <c r="K50" s="256"/>
      <c r="L50" s="256"/>
      <c r="M50" s="256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43"/>
        <v>0</v>
      </c>
      <c r="C51" s="121">
        <f t="shared" si="44"/>
        <v>0</v>
      </c>
      <c r="D51" s="218">
        <f t="shared" si="45"/>
        <v>0</v>
      </c>
      <c r="E51" s="117">
        <f t="shared" si="46"/>
        <v>0</v>
      </c>
      <c r="F51" s="256"/>
      <c r="G51" s="256"/>
      <c r="H51" s="256"/>
      <c r="I51" s="256"/>
      <c r="J51" s="256"/>
      <c r="K51" s="256"/>
      <c r="L51" s="256"/>
      <c r="M51" s="256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/>
      <c r="C52" s="121">
        <f t="shared" si="44"/>
        <v>0</v>
      </c>
      <c r="D52" s="218">
        <f t="shared" si="45"/>
        <v>0</v>
      </c>
      <c r="E52" s="117">
        <f t="shared" si="46"/>
        <v>0</v>
      </c>
      <c r="F52" s="256"/>
      <c r="G52" s="256"/>
      <c r="H52" s="256"/>
      <c r="I52" s="256"/>
      <c r="J52" s="256"/>
      <c r="K52" s="256"/>
      <c r="L52" s="256"/>
      <c r="M52" s="256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 t="s">
        <v>34</v>
      </c>
      <c r="C53" s="131">
        <f>SUM(C44:C52)</f>
        <v>0</v>
      </c>
      <c r="D53" s="219">
        <f>SUM(D44:D52)</f>
        <v>0</v>
      </c>
      <c r="E53" s="122">
        <f t="shared" ref="E53" si="47">SUM(E45:E52)</f>
        <v>0</v>
      </c>
      <c r="F53" s="86"/>
      <c r="G53" s="86"/>
      <c r="H53" s="88"/>
      <c r="I53" s="86"/>
      <c r="J53" s="88"/>
      <c r="K53" s="86"/>
      <c r="L53" s="86"/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222" t="s">
        <v>67</v>
      </c>
      <c r="C54" s="223">
        <f>+C53+C42</f>
        <v>0</v>
      </c>
      <c r="D54" s="224">
        <f>+D53+D42</f>
        <v>0</v>
      </c>
      <c r="E54" s="225">
        <f>+E53+E42</f>
        <v>0</v>
      </c>
      <c r="F54" s="63"/>
      <c r="G54" s="63"/>
      <c r="H54" s="64"/>
      <c r="I54" s="64"/>
      <c r="J54" s="65"/>
      <c r="K54" s="64"/>
      <c r="L54" s="64"/>
      <c r="M54" s="64"/>
      <c r="N54" s="64"/>
      <c r="O54" s="64"/>
      <c r="P54" s="64"/>
      <c r="Q54" s="64"/>
      <c r="R54" s="64"/>
      <c r="S54" s="64"/>
      <c r="T54" s="68"/>
      <c r="U54" s="64"/>
      <c r="V54" s="64"/>
      <c r="W54" s="68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242" t="s">
        <v>37</v>
      </c>
      <c r="C55" s="242"/>
      <c r="D55" s="242"/>
      <c r="E55" s="242"/>
      <c r="F55" s="63"/>
      <c r="G55" s="63"/>
      <c r="H55" s="64"/>
      <c r="I55" s="64"/>
      <c r="J55" s="65"/>
      <c r="K55" s="64"/>
      <c r="L55" s="64"/>
      <c r="M55" s="64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55">
        <v>1</v>
      </c>
      <c r="C56" s="255"/>
      <c r="D56" s="255"/>
      <c r="E56" s="90"/>
      <c r="F56" s="245" t="s">
        <v>65</v>
      </c>
      <c r="G56" s="245"/>
      <c r="H56" s="245"/>
      <c r="I56" s="245"/>
      <c r="J56" s="245"/>
      <c r="K56" s="245"/>
      <c r="L56" s="245"/>
      <c r="M56" s="245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55">
        <v>2</v>
      </c>
      <c r="C57" s="255"/>
      <c r="D57" s="255"/>
      <c r="E57" s="91"/>
      <c r="F57" s="245"/>
      <c r="G57" s="245"/>
      <c r="H57" s="245"/>
      <c r="I57" s="245"/>
      <c r="J57" s="245"/>
      <c r="K57" s="245"/>
      <c r="L57" s="245"/>
      <c r="M57" s="245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55">
        <v>3</v>
      </c>
      <c r="C58" s="255"/>
      <c r="D58" s="255"/>
      <c r="E58" s="91"/>
      <c r="F58" s="245"/>
      <c r="G58" s="245"/>
      <c r="H58" s="245"/>
      <c r="I58" s="245"/>
      <c r="J58" s="245"/>
      <c r="K58" s="245"/>
      <c r="L58" s="245"/>
      <c r="M58" s="245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55">
        <v>4</v>
      </c>
      <c r="C59" s="255"/>
      <c r="D59" s="255"/>
      <c r="E59" s="91"/>
      <c r="F59" s="245"/>
      <c r="G59" s="245"/>
      <c r="H59" s="245"/>
      <c r="I59" s="245"/>
      <c r="J59" s="245"/>
      <c r="K59" s="245"/>
      <c r="L59" s="245"/>
      <c r="M59" s="245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55">
        <v>5</v>
      </c>
      <c r="C60" s="255"/>
      <c r="D60" s="255"/>
      <c r="E60" s="91"/>
      <c r="F60" s="245"/>
      <c r="G60" s="245"/>
      <c r="H60" s="245"/>
      <c r="I60" s="245"/>
      <c r="J60" s="245"/>
      <c r="K60" s="245"/>
      <c r="L60" s="245"/>
      <c r="M60" s="245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55">
        <v>6</v>
      </c>
      <c r="C61" s="255"/>
      <c r="D61" s="255"/>
      <c r="E61" s="91"/>
      <c r="F61" s="245"/>
      <c r="G61" s="245"/>
      <c r="H61" s="245"/>
      <c r="I61" s="245"/>
      <c r="J61" s="245"/>
      <c r="K61" s="245"/>
      <c r="L61" s="245"/>
      <c r="M61" s="245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43" t="s">
        <v>64</v>
      </c>
      <c r="C62" s="243"/>
      <c r="D62" s="243"/>
      <c r="E62" s="89">
        <f>SUM(E56:E61)</f>
        <v>0</v>
      </c>
      <c r="F62" s="245"/>
      <c r="G62" s="245"/>
      <c r="H62" s="245"/>
      <c r="I62" s="245"/>
      <c r="J62" s="245"/>
      <c r="K62" s="245"/>
      <c r="L62" s="245"/>
      <c r="M62" s="245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42" t="s">
        <v>0</v>
      </c>
      <c r="C63" s="242"/>
      <c r="D63" s="242"/>
      <c r="E63" s="242"/>
      <c r="F63" s="63"/>
      <c r="G63" s="63"/>
      <c r="H63" s="64"/>
      <c r="I63" s="64"/>
      <c r="J63" s="65"/>
      <c r="K63" s="64"/>
      <c r="L63" s="64"/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 ht="15" customHeight="1">
      <c r="B64" s="237" t="s">
        <v>38</v>
      </c>
      <c r="C64" s="237"/>
      <c r="D64" s="237"/>
      <c r="E64" s="3"/>
      <c r="F64" s="244" t="s">
        <v>65</v>
      </c>
      <c r="G64" s="244"/>
      <c r="H64" s="244"/>
      <c r="I64" s="244"/>
      <c r="J64" s="244"/>
      <c r="K64" s="244"/>
      <c r="L64" s="244"/>
      <c r="M64" s="244"/>
      <c r="N64" s="7"/>
      <c r="O64" s="7"/>
      <c r="P64" s="7"/>
      <c r="Q64" s="7"/>
      <c r="R64" s="7"/>
      <c r="S64" s="7"/>
      <c r="T64" s="7"/>
      <c r="U64" s="7"/>
      <c r="V64" s="7"/>
      <c r="W64" s="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37" t="s">
        <v>39</v>
      </c>
      <c r="C65" s="237"/>
      <c r="D65" s="237"/>
      <c r="E65" s="3"/>
      <c r="F65" s="244"/>
      <c r="G65" s="244"/>
      <c r="H65" s="244"/>
      <c r="I65" s="244"/>
      <c r="J65" s="244"/>
      <c r="K65" s="244"/>
      <c r="L65" s="244"/>
      <c r="M65" s="244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>
      <c r="B66" s="243" t="s">
        <v>64</v>
      </c>
      <c r="C66" s="243"/>
      <c r="D66" s="243"/>
      <c r="E66" s="93"/>
      <c r="F66" s="63"/>
      <c r="G66" s="63"/>
      <c r="H66" s="64"/>
      <c r="I66" s="64"/>
      <c r="J66" s="65"/>
      <c r="K66" s="64"/>
      <c r="L66" s="64"/>
      <c r="M66" s="64"/>
      <c r="N66" s="64"/>
      <c r="O66" s="64"/>
      <c r="P66" s="64"/>
      <c r="Q66" s="64"/>
      <c r="R66" s="64"/>
      <c r="S66" s="64"/>
      <c r="T66" s="68"/>
      <c r="U66" s="64"/>
      <c r="V66" s="64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42" t="s">
        <v>40</v>
      </c>
      <c r="C67" s="242"/>
      <c r="D67" s="242"/>
      <c r="E67" s="242"/>
      <c r="F67" s="63"/>
      <c r="G67" s="63"/>
      <c r="H67" s="64"/>
      <c r="I67" s="64"/>
      <c r="J67" s="65"/>
      <c r="K67" s="64"/>
      <c r="L67" s="64"/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37" t="s">
        <v>41</v>
      </c>
      <c r="C68" s="237"/>
      <c r="D68" s="237"/>
      <c r="E68" s="3"/>
      <c r="F68" s="244" t="s">
        <v>65</v>
      </c>
      <c r="G68" s="244"/>
      <c r="H68" s="244"/>
      <c r="I68" s="244"/>
      <c r="J68" s="244"/>
      <c r="K68" s="244"/>
      <c r="L68" s="244"/>
      <c r="M68" s="244"/>
      <c r="N68" s="7"/>
      <c r="O68" s="7"/>
      <c r="P68" s="7"/>
      <c r="Q68" s="7"/>
      <c r="R68" s="7"/>
      <c r="S68" s="7"/>
      <c r="T68" s="7"/>
      <c r="U68" s="7"/>
      <c r="V68" s="7"/>
      <c r="W68" s="7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37" t="s">
        <v>42</v>
      </c>
      <c r="C69" s="237"/>
      <c r="D69" s="237"/>
      <c r="E69" s="3"/>
      <c r="F69" s="244"/>
      <c r="G69" s="244"/>
      <c r="H69" s="244"/>
      <c r="I69" s="244"/>
      <c r="J69" s="244"/>
      <c r="K69" s="244"/>
      <c r="L69" s="244"/>
      <c r="M69" s="244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37" t="s">
        <v>43</v>
      </c>
      <c r="C70" s="237"/>
      <c r="D70" s="237"/>
      <c r="E70" s="3"/>
      <c r="F70" s="244"/>
      <c r="G70" s="244"/>
      <c r="H70" s="244"/>
      <c r="I70" s="244"/>
      <c r="J70" s="244"/>
      <c r="K70" s="244"/>
      <c r="L70" s="244"/>
      <c r="M70" s="244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37" t="s">
        <v>44</v>
      </c>
      <c r="C71" s="237"/>
      <c r="D71" s="237"/>
      <c r="E71" s="3"/>
      <c r="F71" s="244"/>
      <c r="G71" s="244"/>
      <c r="H71" s="244"/>
      <c r="I71" s="244"/>
      <c r="J71" s="244"/>
      <c r="K71" s="244"/>
      <c r="L71" s="244"/>
      <c r="M71" s="244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37" t="s">
        <v>45</v>
      </c>
      <c r="C72" s="237"/>
      <c r="D72" s="237"/>
      <c r="E72" s="3"/>
      <c r="F72" s="244"/>
      <c r="G72" s="244"/>
      <c r="H72" s="244"/>
      <c r="I72" s="244"/>
      <c r="J72" s="244"/>
      <c r="K72" s="244"/>
      <c r="L72" s="244"/>
      <c r="M72" s="244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9" t="s">
        <v>46</v>
      </c>
      <c r="C73" s="10">
        <f>'[1]Year 1'!C74:D74+'[1]Year 2'!C74:D74+'[1]Year 3'!C74:D74+'[1]Year 4'!C74:D74+'[1]Year 5'!C74:D74</f>
        <v>0</v>
      </c>
      <c r="D73" s="214" t="s">
        <v>47</v>
      </c>
      <c r="E73" s="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257" t="s">
        <v>64</v>
      </c>
      <c r="C74" s="257"/>
      <c r="D74" s="257"/>
      <c r="E74" s="4">
        <f>SUM(E68:E72)</f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42" t="s">
        <v>48</v>
      </c>
      <c r="C75" s="242"/>
      <c r="D75" s="242"/>
      <c r="E75" s="242"/>
      <c r="F75" s="63"/>
      <c r="G75" s="63"/>
      <c r="H75" s="64"/>
      <c r="I75" s="64"/>
      <c r="J75" s="65"/>
      <c r="K75" s="64"/>
      <c r="L75" s="64"/>
      <c r="M75" s="64"/>
      <c r="N75" s="64"/>
      <c r="O75" s="64"/>
      <c r="P75" s="64"/>
      <c r="Q75" s="64"/>
      <c r="R75" s="64"/>
      <c r="S75" s="64"/>
      <c r="T75" s="68"/>
      <c r="U75" s="64"/>
      <c r="V75" s="64"/>
      <c r="W75" s="68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 ht="15" customHeight="1">
      <c r="B76" s="237" t="s">
        <v>25</v>
      </c>
      <c r="C76" s="237"/>
      <c r="D76" s="237"/>
      <c r="E76" s="3"/>
      <c r="F76" s="244" t="s">
        <v>65</v>
      </c>
      <c r="G76" s="244"/>
      <c r="H76" s="244"/>
      <c r="I76" s="244"/>
      <c r="J76" s="244"/>
      <c r="K76" s="244"/>
      <c r="L76" s="244"/>
      <c r="M76" s="244"/>
      <c r="N76" s="7"/>
      <c r="O76" s="7"/>
      <c r="P76" s="7"/>
      <c r="Q76" s="7"/>
      <c r="R76" s="7"/>
      <c r="S76" s="7"/>
      <c r="T76" s="7"/>
      <c r="U76" s="7"/>
      <c r="V76" s="7"/>
      <c r="W76" s="7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37" t="s">
        <v>49</v>
      </c>
      <c r="C77" s="237"/>
      <c r="D77" s="237"/>
      <c r="E77" s="3"/>
      <c r="F77" s="244"/>
      <c r="G77" s="244"/>
      <c r="H77" s="244"/>
      <c r="I77" s="244"/>
      <c r="J77" s="244"/>
      <c r="K77" s="244"/>
      <c r="L77" s="244"/>
      <c r="M77" s="244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37" t="s">
        <v>50</v>
      </c>
      <c r="C78" s="237"/>
      <c r="D78" s="237"/>
      <c r="E78" s="3"/>
      <c r="F78" s="244"/>
      <c r="G78" s="244"/>
      <c r="H78" s="244"/>
      <c r="I78" s="244"/>
      <c r="J78" s="244"/>
      <c r="K78" s="244"/>
      <c r="L78" s="244"/>
      <c r="M78" s="244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37" t="s">
        <v>51</v>
      </c>
      <c r="C79" s="237"/>
      <c r="D79" s="237"/>
      <c r="E79" s="3"/>
      <c r="F79" s="244"/>
      <c r="G79" s="244"/>
      <c r="H79" s="244"/>
      <c r="I79" s="244"/>
      <c r="J79" s="244"/>
      <c r="K79" s="244"/>
      <c r="L79" s="244"/>
      <c r="M79" s="244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37" t="s">
        <v>52</v>
      </c>
      <c r="C80" s="237"/>
      <c r="D80" s="237"/>
      <c r="E80" s="3"/>
      <c r="F80" s="244"/>
      <c r="G80" s="244"/>
      <c r="H80" s="244"/>
      <c r="I80" s="244"/>
      <c r="J80" s="244"/>
      <c r="K80" s="244"/>
      <c r="L80" s="244"/>
      <c r="M80" s="244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37" t="s">
        <v>53</v>
      </c>
      <c r="C81" s="237"/>
      <c r="D81" s="237"/>
      <c r="E81" s="3"/>
      <c r="F81" s="244"/>
      <c r="G81" s="244"/>
      <c r="H81" s="244"/>
      <c r="I81" s="244"/>
      <c r="J81" s="244"/>
      <c r="K81" s="244"/>
      <c r="L81" s="244"/>
      <c r="M81" s="244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37" t="s">
        <v>54</v>
      </c>
      <c r="C82" s="237"/>
      <c r="D82" s="237"/>
      <c r="E82" s="3"/>
      <c r="F82" s="244"/>
      <c r="G82" s="244"/>
      <c r="H82" s="244"/>
      <c r="I82" s="244"/>
      <c r="J82" s="244"/>
      <c r="K82" s="244"/>
      <c r="L82" s="244"/>
      <c r="M82" s="244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37" t="s">
        <v>55</v>
      </c>
      <c r="C83" s="237"/>
      <c r="D83" s="237"/>
      <c r="E83" s="3"/>
      <c r="F83" s="244"/>
      <c r="G83" s="244"/>
      <c r="H83" s="244"/>
      <c r="I83" s="244"/>
      <c r="J83" s="244"/>
      <c r="K83" s="244"/>
      <c r="L83" s="244"/>
      <c r="M83" s="244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37" t="s">
        <v>56</v>
      </c>
      <c r="C84" s="237"/>
      <c r="D84" s="237"/>
      <c r="E84" s="3"/>
      <c r="F84" s="244"/>
      <c r="G84" s="244"/>
      <c r="H84" s="244"/>
      <c r="I84" s="244"/>
      <c r="J84" s="244"/>
      <c r="K84" s="244"/>
      <c r="L84" s="244"/>
      <c r="M84" s="244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37" t="s">
        <v>45</v>
      </c>
      <c r="C85" s="237"/>
      <c r="D85" s="237"/>
      <c r="E85" s="3"/>
      <c r="F85" s="244"/>
      <c r="G85" s="244"/>
      <c r="H85" s="244"/>
      <c r="I85" s="244"/>
      <c r="J85" s="244"/>
      <c r="K85" s="244"/>
      <c r="L85" s="244"/>
      <c r="M85" s="244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>
      <c r="B86" s="243" t="s">
        <v>64</v>
      </c>
      <c r="C86" s="243"/>
      <c r="D86" s="243"/>
      <c r="E86" s="93">
        <f>SUM(E76:E85)</f>
        <v>0</v>
      </c>
      <c r="F86" s="63"/>
      <c r="G86" s="63"/>
      <c r="H86" s="64"/>
      <c r="I86" s="64"/>
      <c r="J86" s="65"/>
      <c r="K86" s="64"/>
      <c r="L86" s="64"/>
      <c r="M86" s="64"/>
      <c r="N86" s="64"/>
      <c r="O86" s="64"/>
      <c r="P86" s="64"/>
      <c r="Q86" s="64"/>
      <c r="R86" s="64"/>
      <c r="S86" s="64"/>
      <c r="T86" s="68"/>
      <c r="U86" s="64"/>
      <c r="V86" s="64"/>
      <c r="W86" s="68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93"/>
      <c r="C87" s="93"/>
      <c r="D87" s="215"/>
      <c r="E87" s="93"/>
      <c r="F87" s="63"/>
      <c r="G87" s="63"/>
      <c r="H87" s="64"/>
      <c r="I87" s="64"/>
      <c r="J87" s="65"/>
      <c r="K87" s="64"/>
      <c r="L87" s="64"/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255" t="s">
        <v>66</v>
      </c>
      <c r="C88" s="255"/>
      <c r="D88" s="255"/>
      <c r="E88" s="123">
        <f>+E86+E74+E66+E62+E54</f>
        <v>0</v>
      </c>
      <c r="F88" s="63"/>
      <c r="G88" s="63"/>
      <c r="H88" s="64"/>
      <c r="I88" s="64"/>
      <c r="J88" s="65"/>
      <c r="K88" s="64"/>
      <c r="L88" s="64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93"/>
      <c r="C89" s="93"/>
      <c r="D89" s="215"/>
      <c r="E89" s="93"/>
      <c r="F89" s="63"/>
      <c r="G89" s="63"/>
      <c r="H89" s="64"/>
      <c r="I89" s="64"/>
      <c r="J89" s="65"/>
      <c r="K89" s="64"/>
      <c r="L89" s="64"/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 t="s">
        <v>68</v>
      </c>
      <c r="C90" s="91" t="s">
        <v>70</v>
      </c>
      <c r="D90" s="216" t="s">
        <v>74</v>
      </c>
      <c r="E90" s="93"/>
      <c r="F90" s="63"/>
      <c r="G90" s="63"/>
      <c r="H90" s="64"/>
      <c r="I90" s="64"/>
      <c r="J90" s="65"/>
      <c r="K90" s="64"/>
      <c r="L90" s="64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3" t="s">
        <v>79</v>
      </c>
      <c r="C91" s="5">
        <v>0.62</v>
      </c>
      <c r="D91" s="226">
        <f>+C54</f>
        <v>0</v>
      </c>
      <c r="E91" s="134">
        <f>+C91*D91</f>
        <v>0</v>
      </c>
      <c r="F91" s="8"/>
      <c r="G91" s="63"/>
      <c r="H91" s="64"/>
      <c r="I91" s="64"/>
      <c r="J91" s="65"/>
      <c r="K91" s="64"/>
      <c r="L91" s="64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94" t="s">
        <v>73</v>
      </c>
      <c r="C92" s="91"/>
      <c r="D92" s="216"/>
      <c r="E92" s="93"/>
      <c r="F92" s="63"/>
      <c r="G92" s="63"/>
      <c r="H92" s="64"/>
      <c r="I92" s="64"/>
      <c r="J92" s="65"/>
      <c r="K92" s="64"/>
      <c r="L92" s="64"/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241" t="s">
        <v>57</v>
      </c>
      <c r="C93" s="241"/>
      <c r="D93" s="241"/>
      <c r="E93" s="241"/>
      <c r="F93" s="63"/>
      <c r="G93" s="63"/>
      <c r="H93" s="64"/>
      <c r="I93" s="64"/>
      <c r="J93" s="65"/>
      <c r="K93" s="64"/>
      <c r="L93" s="64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93"/>
      <c r="C94" s="93"/>
      <c r="D94" s="215"/>
      <c r="E94" s="93"/>
      <c r="F94" s="63"/>
      <c r="G94" s="63"/>
      <c r="H94" s="64"/>
      <c r="I94" s="64"/>
      <c r="J94" s="65"/>
      <c r="K94" s="64"/>
      <c r="L94" s="64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255" t="s">
        <v>71</v>
      </c>
      <c r="C95" s="255"/>
      <c r="D95" s="255"/>
      <c r="E95" s="133">
        <f>+E91+E92</f>
        <v>0</v>
      </c>
      <c r="F95" s="63"/>
      <c r="G95" s="63"/>
      <c r="H95" s="64"/>
      <c r="I95" s="64"/>
      <c r="J95" s="65"/>
      <c r="K95" s="64"/>
      <c r="L95" s="64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93"/>
      <c r="C96" s="93"/>
      <c r="D96" s="215"/>
      <c r="E96" s="125"/>
      <c r="F96" s="63"/>
      <c r="G96" s="63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255" t="s">
        <v>72</v>
      </c>
      <c r="C97" s="255"/>
      <c r="D97" s="255"/>
      <c r="E97" s="123">
        <f>+E95+E88</f>
        <v>0</v>
      </c>
      <c r="F97" s="63"/>
      <c r="G97" s="63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F98" s="63"/>
      <c r="G98" s="63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</sheetData>
  <mergeCells count="58">
    <mergeCell ref="B95:D95"/>
    <mergeCell ref="B97:D97"/>
    <mergeCell ref="F36:M41"/>
    <mergeCell ref="F45:M52"/>
    <mergeCell ref="B74:D74"/>
    <mergeCell ref="B86:D86"/>
    <mergeCell ref="B88:D88"/>
    <mergeCell ref="B75:E75"/>
    <mergeCell ref="B76:D76"/>
    <mergeCell ref="B77:D77"/>
    <mergeCell ref="B78:D78"/>
    <mergeCell ref="B79:D79"/>
    <mergeCell ref="C43:C44"/>
    <mergeCell ref="D43:D44"/>
    <mergeCell ref="E43:E44"/>
    <mergeCell ref="B55:E55"/>
    <mergeCell ref="B63:E63"/>
    <mergeCell ref="B62:D62"/>
    <mergeCell ref="B56:D56"/>
    <mergeCell ref="B57:D57"/>
    <mergeCell ref="B58:D58"/>
    <mergeCell ref="B59:D59"/>
    <mergeCell ref="B60:D60"/>
    <mergeCell ref="B61:D61"/>
    <mergeCell ref="F76:M85"/>
    <mergeCell ref="B80:D80"/>
    <mergeCell ref="B69:D69"/>
    <mergeCell ref="B70:D70"/>
    <mergeCell ref="B71:D71"/>
    <mergeCell ref="B72:D72"/>
    <mergeCell ref="F68:M72"/>
    <mergeCell ref="B81:D81"/>
    <mergeCell ref="B82:D82"/>
    <mergeCell ref="B83:D83"/>
    <mergeCell ref="B84:D84"/>
    <mergeCell ref="B85:D85"/>
    <mergeCell ref="B64:D64"/>
    <mergeCell ref="B65:D65"/>
    <mergeCell ref="X4:X6"/>
    <mergeCell ref="B93:E93"/>
    <mergeCell ref="B67:E67"/>
    <mergeCell ref="B68:D68"/>
    <mergeCell ref="B66:D66"/>
    <mergeCell ref="F64:M65"/>
    <mergeCell ref="F56:M62"/>
    <mergeCell ref="X15:X16"/>
    <mergeCell ref="B43:B44"/>
    <mergeCell ref="B26:H26"/>
    <mergeCell ref="F15:H15"/>
    <mergeCell ref="B15:B16"/>
    <mergeCell ref="C15:C16"/>
    <mergeCell ref="D15:D16"/>
    <mergeCell ref="E15:E16"/>
    <mergeCell ref="B1:M2"/>
    <mergeCell ref="B3:F3"/>
    <mergeCell ref="I4:W4"/>
    <mergeCell ref="F6:H6"/>
    <mergeCell ref="B14:H14"/>
  </mergeCells>
  <dataValidations disablePrompts="1" count="3">
    <dataValidation type="list" allowBlank="1" showInputMessage="1" showErrorMessage="1" sqref="F91">
      <formula1>"Modified Total Direct Costs (MTDC), Total Direct Costs (TDC), Salaries and Wages"</formula1>
    </dataValidation>
    <dataValidation type="list" allowBlank="1" showInputMessage="1" showErrorMessage="1" sqref="AC6">
      <formula1>$AC$6:$AC$14</formula1>
    </dataValidation>
    <dataValidation type="list" allowBlank="1" showInputMessage="1" showErrorMessage="1" sqref="AC7:AC15 C8:C13 C17:C25">
      <formula1>$AC$7:$AC$15</formula1>
    </dataValidation>
  </dataValidations>
  <pageMargins left="0.7" right="0.7" top="0.75" bottom="0.75" header="0.3" footer="0.3"/>
  <pageSetup paperSize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8"/>
  <sheetViews>
    <sheetView zoomScaleNormal="100" workbookViewId="0">
      <selection activeCell="E17" sqref="E17"/>
    </sheetView>
  </sheetViews>
  <sheetFormatPr defaultColWidth="13.7109375" defaultRowHeight="11.25"/>
  <cols>
    <col min="1" max="1" width="2" style="13" customWidth="1"/>
    <col min="2" max="2" width="27" style="13" bestFit="1" customWidth="1"/>
    <col min="3" max="3" width="12.42578125" style="13" customWidth="1"/>
    <col min="4" max="4" width="28.42578125" style="13" bestFit="1" customWidth="1"/>
    <col min="5" max="5" width="11.140625" style="13" customWidth="1"/>
    <col min="6" max="6" width="9" style="60" bestFit="1" customWidth="1"/>
    <col min="7" max="7" width="9" style="60" customWidth="1"/>
    <col min="8" max="8" width="7.85546875" style="13" bestFit="1" customWidth="1"/>
    <col min="9" max="9" width="10.7109375" style="13" bestFit="1" customWidth="1"/>
    <col min="10" max="10" width="7.7109375" style="61" bestFit="1" customWidth="1"/>
    <col min="11" max="12" width="10.7109375" style="13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9.85546875" style="13" bestFit="1" customWidth="1"/>
    <col min="19" max="19" width="9" style="13" bestFit="1" customWidth="1"/>
    <col min="20" max="20" width="9.140625" style="14" bestFit="1" customWidth="1"/>
    <col min="21" max="21" width="7.7109375" style="13" bestFit="1" customWidth="1"/>
    <col min="22" max="22" width="10.140625" style="13" bestFit="1" customWidth="1"/>
    <col min="23" max="23" width="10.7109375" style="14" bestFit="1" customWidth="1"/>
    <col min="24" max="24" width="10.7109375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9.7109375" style="13" bestFit="1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31" s="11" customFormat="1" ht="12.75" customHeight="1">
      <c r="B1" s="229" t="s">
        <v>28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T1" s="12"/>
      <c r="W1" s="12"/>
    </row>
    <row r="2" spans="1:31" ht="12" customHeight="1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31" ht="37.5" customHeight="1" thickBot="1">
      <c r="B3" s="230" t="s">
        <v>29</v>
      </c>
      <c r="C3" s="230"/>
      <c r="D3" s="230"/>
      <c r="E3" s="230"/>
      <c r="F3" s="230"/>
      <c r="G3" s="2"/>
      <c r="H3" s="1"/>
      <c r="I3" s="1"/>
      <c r="J3" s="1"/>
      <c r="K3" s="1"/>
      <c r="L3" s="1"/>
      <c r="M3" s="1"/>
    </row>
    <row r="4" spans="1:31" s="15" customFormat="1" ht="11.25" customHeight="1">
      <c r="I4" s="231" t="s">
        <v>4</v>
      </c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3"/>
      <c r="X4" s="238" t="s">
        <v>3</v>
      </c>
    </row>
    <row r="5" spans="1:31" s="15" customFormat="1" ht="22.5">
      <c r="H5" s="16"/>
      <c r="I5" s="17" t="s">
        <v>27</v>
      </c>
      <c r="J5" s="18" t="s">
        <v>16</v>
      </c>
      <c r="K5" s="97" t="s">
        <v>20</v>
      </c>
      <c r="L5" s="19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39"/>
      <c r="AE5" s="199" t="s">
        <v>157</v>
      </c>
    </row>
    <row r="6" spans="1:31" s="22" customFormat="1" ht="44.25" customHeight="1" thickBot="1">
      <c r="B6" s="23" t="s">
        <v>1</v>
      </c>
      <c r="C6" s="24" t="s">
        <v>163</v>
      </c>
      <c r="D6" s="25" t="s">
        <v>26</v>
      </c>
      <c r="E6" s="24"/>
      <c r="F6" s="234" t="s">
        <v>32</v>
      </c>
      <c r="G6" s="234"/>
      <c r="H6" s="234"/>
      <c r="I6" s="26"/>
      <c r="J6" s="27"/>
      <c r="K6" s="98"/>
      <c r="L6" s="26"/>
      <c r="M6" s="107">
        <v>6.2E-2</v>
      </c>
      <c r="N6" s="107">
        <v>1.4500000000000001E-2</v>
      </c>
      <c r="O6" s="107">
        <v>1.4E-2</v>
      </c>
      <c r="P6" s="107">
        <v>0.1457</v>
      </c>
      <c r="Q6" s="107">
        <v>4.3999999999999997E-2</v>
      </c>
      <c r="R6" s="98"/>
      <c r="S6" s="98">
        <v>598.41999999999996</v>
      </c>
      <c r="T6" s="108">
        <v>600</v>
      </c>
      <c r="U6" s="109">
        <v>9.0499999999999997E-2</v>
      </c>
      <c r="V6" s="98"/>
      <c r="W6" s="110"/>
      <c r="X6" s="240"/>
      <c r="AE6" s="199" t="s">
        <v>162</v>
      </c>
    </row>
    <row r="7" spans="1:31" s="22" customFormat="1" ht="19.5" customHeight="1">
      <c r="B7" s="29" t="s">
        <v>30</v>
      </c>
      <c r="C7" s="30"/>
      <c r="D7" s="31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13" si="0">W7</f>
        <v>0</v>
      </c>
      <c r="AE7" s="199" t="s">
        <v>165</v>
      </c>
    </row>
    <row r="8" spans="1:31" s="22" customFormat="1" ht="18" customHeight="1">
      <c r="A8" s="22">
        <v>1</v>
      </c>
      <c r="B8" s="23">
        <f>+'Year 1'!B8</f>
        <v>0</v>
      </c>
      <c r="C8" s="40">
        <f>+'Year 1'!C8</f>
        <v>0</v>
      </c>
      <c r="D8" s="25">
        <f>+'Year 1'!D8</f>
        <v>0</v>
      </c>
      <c r="E8" s="40">
        <f>+'Year 1'!E8</f>
        <v>0</v>
      </c>
      <c r="F8" s="24">
        <f>+'Year 1'!F8</f>
        <v>0</v>
      </c>
      <c r="G8" s="24">
        <f>+'Year 1'!G8</f>
        <v>0</v>
      </c>
      <c r="H8" s="40">
        <f>+'Year 1'!H8</f>
        <v>0</v>
      </c>
      <c r="I8" s="41">
        <f>+'Year 1'!I8</f>
        <v>0</v>
      </c>
      <c r="J8" s="42">
        <v>0</v>
      </c>
      <c r="K8" s="100">
        <f>IF(I8&gt;0,+I8*(1+J8),I8)</f>
        <v>0</v>
      </c>
      <c r="L8" s="100">
        <f>IF(OR(C8="Undergraduate Students",C8="Payments above base salary"),+K8*E8,IF(F8&gt;0,+K8/9*D8*F8,IF(G8&gt;0,+K8/12*D8*G8,IF(H8&gt;0,+K8/9*H8*D8,0))))</f>
        <v>0</v>
      </c>
      <c r="M8" s="100">
        <f>IF(C8="Undergraduate Students",0,+$L8*$M$6)</f>
        <v>0</v>
      </c>
      <c r="N8" s="100">
        <f>IF(C8="Undergraduate Students",0,+$L8*$N$6)</f>
        <v>0</v>
      </c>
      <c r="O8" s="100">
        <f t="shared" ref="O8:O13" si="1">+$L8*$O$6</f>
        <v>0</v>
      </c>
      <c r="P8" s="100">
        <f>IF(OR(C8="Undergraduate Students",C8="Payments above base salary"),0,IF(H8&gt;0,0,+L8*$P$6))</f>
        <v>0</v>
      </c>
      <c r="Q8" s="100">
        <f>IF(C8="Undergraduate Students",0,IF(L8&gt;7000,7000*$Q$6,IF(L8&lt;7000,+L8*$Q$6)))</f>
        <v>0</v>
      </c>
      <c r="R8" s="100">
        <f t="shared" ref="R8:R13" si="2">SUM(M8:Q8)</f>
        <v>0</v>
      </c>
      <c r="S8" s="100">
        <f>IF(OR(C8="Undergraduate Students",C8="Payments above base salary"),0,IF(L8&gt;0,+$S$6*D8*F8,0))</f>
        <v>0</v>
      </c>
      <c r="T8" s="100">
        <f>IF(OR(C8="Undergraduate Students",C8="Payments above base salary"),0,IF(F8&gt;0,+$T$6*D8,IF(G8&gt;0,+$T$6*D8,0)))</f>
        <v>0</v>
      </c>
      <c r="U8" s="100">
        <f t="shared" ref="U8:U13" si="3">+T8*$U$6</f>
        <v>0</v>
      </c>
      <c r="V8" s="100">
        <f t="shared" ref="V8:V13" si="4">SUM(R8:U8)</f>
        <v>0</v>
      </c>
      <c r="W8" s="100">
        <f t="shared" ref="W8:W13" si="5">(L8+V8)</f>
        <v>0</v>
      </c>
      <c r="X8" s="104">
        <f t="shared" si="0"/>
        <v>0</v>
      </c>
      <c r="AE8" s="199" t="s">
        <v>161</v>
      </c>
    </row>
    <row r="9" spans="1:31" s="22" customFormat="1" ht="18" customHeight="1">
      <c r="A9" s="22">
        <v>2</v>
      </c>
      <c r="B9" s="23">
        <f>+'Year 1'!B9</f>
        <v>0</v>
      </c>
      <c r="C9" s="40">
        <f>+'Year 1'!C9</f>
        <v>0</v>
      </c>
      <c r="D9" s="25">
        <f>+'Year 1'!D9</f>
        <v>0</v>
      </c>
      <c r="E9" s="40">
        <f>+'Year 1'!E9</f>
        <v>0</v>
      </c>
      <c r="F9" s="197">
        <f>+'Year 1'!F9</f>
        <v>0</v>
      </c>
      <c r="G9" s="197">
        <f>+'Year 1'!G9</f>
        <v>0</v>
      </c>
      <c r="H9" s="40">
        <f>+'Year 1'!H9</f>
        <v>0</v>
      </c>
      <c r="I9" s="41">
        <f>+'Year 1'!I9</f>
        <v>0</v>
      </c>
      <c r="J9" s="42">
        <f t="shared" ref="J9:J13" si="6">+I9*$J$6</f>
        <v>0</v>
      </c>
      <c r="K9" s="100">
        <f t="shared" ref="K9:K13" si="7">IF(I9&gt;0,+I9*(1+J9),I9)</f>
        <v>0</v>
      </c>
      <c r="L9" s="100">
        <f t="shared" ref="L9:L13" si="8">IF(OR(C9="Undergraduate Students",C9="Payments above base salary"),+K9*E9,IF(F9&gt;0,+K9/9*D9*F9,IF(G9&gt;0,+K9/12*D9*G9,IF(H9&gt;0,+K9/9*H9*D9,0))))</f>
        <v>0</v>
      </c>
      <c r="M9" s="100">
        <f t="shared" ref="M9:M13" si="9">IF(C9="Undergraduate Students",0,+$L9*$M$6)</f>
        <v>0</v>
      </c>
      <c r="N9" s="100">
        <f t="shared" ref="N9:N13" si="10">IF(C9="Undergraduate Students",0,+$L9*$N$6)</f>
        <v>0</v>
      </c>
      <c r="O9" s="100">
        <f t="shared" si="1"/>
        <v>0</v>
      </c>
      <c r="P9" s="100">
        <f t="shared" ref="P9:P13" si="11">IF(OR(C9="Undergraduate Students",C9="Payments above base salary"),0,IF(H9&gt;0,0,+L9*$P$6))</f>
        <v>0</v>
      </c>
      <c r="Q9" s="100">
        <f t="shared" ref="Q9:Q13" si="12">IF(C9="Undergraduate Students",0,IF(L9&gt;7000,7000*$Q$6,IF(L9&lt;7000,+L9*$Q$6)))</f>
        <v>0</v>
      </c>
      <c r="R9" s="100">
        <f t="shared" si="2"/>
        <v>0</v>
      </c>
      <c r="S9" s="100">
        <f t="shared" ref="S9:S13" si="13">IF(OR(C9="Undergraduate Students",C9="Payments above base salary"),0,IF(L9&gt;0,+$S$6*D9*F9,0))</f>
        <v>0</v>
      </c>
      <c r="T9" s="100">
        <f t="shared" ref="T9:T13" si="14">IF(OR(C9="Undergraduate Students",C9="Payments above base salary"),0,IF(F9&gt;0,+$T$6*D9,IF(G9&gt;0,+$T$6*D9,0)))</f>
        <v>0</v>
      </c>
      <c r="U9" s="100">
        <f t="shared" si="3"/>
        <v>0</v>
      </c>
      <c r="V9" s="100">
        <f t="shared" si="4"/>
        <v>0</v>
      </c>
      <c r="W9" s="100">
        <f t="shared" si="5"/>
        <v>0</v>
      </c>
      <c r="X9" s="104">
        <f t="shared" si="0"/>
        <v>0</v>
      </c>
      <c r="AE9" s="199" t="s">
        <v>160</v>
      </c>
    </row>
    <row r="10" spans="1:31" s="22" customFormat="1" ht="18" customHeight="1">
      <c r="A10" s="22">
        <v>3</v>
      </c>
      <c r="B10" s="23">
        <f>+'Year 1'!B10</f>
        <v>0</v>
      </c>
      <c r="C10" s="40">
        <f>+'Year 1'!C10</f>
        <v>0</v>
      </c>
      <c r="D10" s="25">
        <f>+'Year 1'!D10</f>
        <v>0</v>
      </c>
      <c r="E10" s="40">
        <f>+'Year 1'!E10</f>
        <v>0</v>
      </c>
      <c r="F10" s="197">
        <f>+'Year 1'!F10</f>
        <v>0</v>
      </c>
      <c r="G10" s="197">
        <f>+'Year 1'!G10</f>
        <v>0</v>
      </c>
      <c r="H10" s="40">
        <f>+'Year 1'!H10</f>
        <v>0</v>
      </c>
      <c r="I10" s="41">
        <f>+'Year 1'!I10</f>
        <v>0</v>
      </c>
      <c r="J10" s="42">
        <f t="shared" si="6"/>
        <v>0</v>
      </c>
      <c r="K10" s="100">
        <f t="shared" si="7"/>
        <v>0</v>
      </c>
      <c r="L10" s="100">
        <f t="shared" si="8"/>
        <v>0</v>
      </c>
      <c r="M10" s="100">
        <f t="shared" si="9"/>
        <v>0</v>
      </c>
      <c r="N10" s="100">
        <f t="shared" si="10"/>
        <v>0</v>
      </c>
      <c r="O10" s="100">
        <f t="shared" si="1"/>
        <v>0</v>
      </c>
      <c r="P10" s="100">
        <f t="shared" si="11"/>
        <v>0</v>
      </c>
      <c r="Q10" s="100">
        <f t="shared" si="12"/>
        <v>0</v>
      </c>
      <c r="R10" s="100">
        <f t="shared" si="2"/>
        <v>0</v>
      </c>
      <c r="S10" s="100">
        <f t="shared" si="13"/>
        <v>0</v>
      </c>
      <c r="T10" s="100">
        <f t="shared" si="14"/>
        <v>0</v>
      </c>
      <c r="U10" s="100">
        <f t="shared" si="3"/>
        <v>0</v>
      </c>
      <c r="V10" s="100">
        <f t="shared" si="4"/>
        <v>0</v>
      </c>
      <c r="W10" s="100">
        <f t="shared" si="5"/>
        <v>0</v>
      </c>
      <c r="X10" s="104">
        <f t="shared" si="0"/>
        <v>0</v>
      </c>
      <c r="AE10" s="199" t="s">
        <v>159</v>
      </c>
    </row>
    <row r="11" spans="1:31" s="22" customFormat="1" ht="18" customHeight="1">
      <c r="A11" s="22">
        <v>4</v>
      </c>
      <c r="B11" s="23">
        <f>+'Year 1'!B11</f>
        <v>0</v>
      </c>
      <c r="C11" s="40">
        <f>+'Year 1'!C11</f>
        <v>0</v>
      </c>
      <c r="D11" s="25">
        <f>+'Year 1'!D11</f>
        <v>0</v>
      </c>
      <c r="E11" s="40">
        <f>+'Year 1'!E11</f>
        <v>0</v>
      </c>
      <c r="F11" s="197">
        <f>+'Year 1'!F11</f>
        <v>0</v>
      </c>
      <c r="G11" s="197">
        <f>+'Year 1'!G11</f>
        <v>0</v>
      </c>
      <c r="H11" s="40">
        <f>+'Year 1'!H11</f>
        <v>0</v>
      </c>
      <c r="I11" s="41">
        <f>+'Year 1'!I11</f>
        <v>0</v>
      </c>
      <c r="J11" s="42">
        <f t="shared" si="6"/>
        <v>0</v>
      </c>
      <c r="K11" s="100">
        <f t="shared" si="7"/>
        <v>0</v>
      </c>
      <c r="L11" s="100">
        <f t="shared" si="8"/>
        <v>0</v>
      </c>
      <c r="M11" s="100">
        <f t="shared" si="9"/>
        <v>0</v>
      </c>
      <c r="N11" s="100">
        <f t="shared" si="10"/>
        <v>0</v>
      </c>
      <c r="O11" s="100">
        <f t="shared" si="1"/>
        <v>0</v>
      </c>
      <c r="P11" s="100">
        <f t="shared" si="11"/>
        <v>0</v>
      </c>
      <c r="Q11" s="100">
        <f t="shared" si="12"/>
        <v>0</v>
      </c>
      <c r="R11" s="100">
        <f t="shared" si="2"/>
        <v>0</v>
      </c>
      <c r="S11" s="100">
        <f t="shared" si="13"/>
        <v>0</v>
      </c>
      <c r="T11" s="100">
        <f t="shared" si="14"/>
        <v>0</v>
      </c>
      <c r="U11" s="100">
        <f t="shared" si="3"/>
        <v>0</v>
      </c>
      <c r="V11" s="100">
        <f t="shared" si="4"/>
        <v>0</v>
      </c>
      <c r="W11" s="100">
        <f t="shared" si="5"/>
        <v>0</v>
      </c>
      <c r="X11" s="104">
        <f t="shared" si="0"/>
        <v>0</v>
      </c>
      <c r="AE11" s="200" t="s">
        <v>158</v>
      </c>
    </row>
    <row r="12" spans="1:31" s="22" customFormat="1" ht="18" customHeight="1">
      <c r="A12" s="22">
        <v>5</v>
      </c>
      <c r="B12" s="23">
        <f>+'Year 1'!B12</f>
        <v>0</v>
      </c>
      <c r="C12" s="40">
        <f>+'Year 1'!C12</f>
        <v>0</v>
      </c>
      <c r="D12" s="25">
        <f>+'Year 1'!D12</f>
        <v>0</v>
      </c>
      <c r="E12" s="40">
        <f>+'Year 1'!E12</f>
        <v>0</v>
      </c>
      <c r="F12" s="197">
        <f>+'Year 1'!F12</f>
        <v>0</v>
      </c>
      <c r="G12" s="197">
        <f>+'Year 1'!G12</f>
        <v>0</v>
      </c>
      <c r="H12" s="40">
        <f>+'Year 1'!H12</f>
        <v>0</v>
      </c>
      <c r="I12" s="41">
        <f>+'Year 1'!I12</f>
        <v>0</v>
      </c>
      <c r="J12" s="42">
        <f t="shared" si="6"/>
        <v>0</v>
      </c>
      <c r="K12" s="100">
        <f t="shared" si="7"/>
        <v>0</v>
      </c>
      <c r="L12" s="100">
        <f t="shared" si="8"/>
        <v>0</v>
      </c>
      <c r="M12" s="100">
        <f t="shared" si="9"/>
        <v>0</v>
      </c>
      <c r="N12" s="100">
        <f t="shared" si="10"/>
        <v>0</v>
      </c>
      <c r="O12" s="100">
        <f t="shared" si="1"/>
        <v>0</v>
      </c>
      <c r="P12" s="100">
        <f t="shared" si="11"/>
        <v>0</v>
      </c>
      <c r="Q12" s="100">
        <f t="shared" si="12"/>
        <v>0</v>
      </c>
      <c r="R12" s="100">
        <f t="shared" si="2"/>
        <v>0</v>
      </c>
      <c r="S12" s="100">
        <f t="shared" si="13"/>
        <v>0</v>
      </c>
      <c r="T12" s="100">
        <f t="shared" si="14"/>
        <v>0</v>
      </c>
      <c r="U12" s="100">
        <f t="shared" si="3"/>
        <v>0</v>
      </c>
      <c r="V12" s="100">
        <f t="shared" si="4"/>
        <v>0</v>
      </c>
      <c r="W12" s="100">
        <f t="shared" si="5"/>
        <v>0</v>
      </c>
      <c r="X12" s="104">
        <f t="shared" si="0"/>
        <v>0</v>
      </c>
      <c r="AE12" s="201" t="s">
        <v>45</v>
      </c>
    </row>
    <row r="13" spans="1:31" s="22" customFormat="1" ht="18" customHeight="1">
      <c r="A13" s="22">
        <v>6</v>
      </c>
      <c r="B13" s="23">
        <f>+'Year 1'!B13</f>
        <v>0</v>
      </c>
      <c r="C13" s="40">
        <f>+'Year 1'!C13</f>
        <v>0</v>
      </c>
      <c r="D13" s="25">
        <f>+'Year 1'!D13</f>
        <v>0</v>
      </c>
      <c r="E13" s="40">
        <f>+'Year 1'!E13</f>
        <v>0</v>
      </c>
      <c r="F13" s="197">
        <f>+'Year 1'!F13</f>
        <v>0</v>
      </c>
      <c r="G13" s="197">
        <f>+'Year 1'!G13</f>
        <v>0</v>
      </c>
      <c r="H13" s="40">
        <f>+'Year 1'!H13</f>
        <v>0</v>
      </c>
      <c r="I13" s="41">
        <f>+'Year 1'!I13</f>
        <v>0</v>
      </c>
      <c r="J13" s="42">
        <f t="shared" si="6"/>
        <v>0</v>
      </c>
      <c r="K13" s="100">
        <f t="shared" si="7"/>
        <v>0</v>
      </c>
      <c r="L13" s="100">
        <f t="shared" si="8"/>
        <v>0</v>
      </c>
      <c r="M13" s="100">
        <f t="shared" si="9"/>
        <v>0</v>
      </c>
      <c r="N13" s="100">
        <f t="shared" si="10"/>
        <v>0</v>
      </c>
      <c r="O13" s="100">
        <f t="shared" si="1"/>
        <v>0</v>
      </c>
      <c r="P13" s="100">
        <f t="shared" si="11"/>
        <v>0</v>
      </c>
      <c r="Q13" s="100">
        <f t="shared" si="12"/>
        <v>0</v>
      </c>
      <c r="R13" s="100">
        <f t="shared" si="2"/>
        <v>0</v>
      </c>
      <c r="S13" s="100">
        <f t="shared" si="13"/>
        <v>0</v>
      </c>
      <c r="T13" s="100">
        <f t="shared" si="14"/>
        <v>0</v>
      </c>
      <c r="U13" s="100">
        <f t="shared" si="3"/>
        <v>0</v>
      </c>
      <c r="V13" s="100">
        <f t="shared" si="4"/>
        <v>0</v>
      </c>
      <c r="W13" s="100">
        <f t="shared" si="5"/>
        <v>0</v>
      </c>
      <c r="X13" s="104">
        <f t="shared" si="0"/>
        <v>0</v>
      </c>
      <c r="AE13" s="198" t="s">
        <v>164</v>
      </c>
    </row>
    <row r="14" spans="1:31" s="22" customFormat="1" ht="18" customHeight="1" thickBot="1">
      <c r="B14" s="235" t="s">
        <v>33</v>
      </c>
      <c r="C14" s="236"/>
      <c r="D14" s="236"/>
      <c r="E14" s="236"/>
      <c r="F14" s="236"/>
      <c r="G14" s="236"/>
      <c r="H14" s="236"/>
      <c r="I14" s="43">
        <f>SUM(I7:I13)</f>
        <v>0</v>
      </c>
      <c r="J14" s="43">
        <f t="shared" ref="J14:X14" si="15">SUM(J7:J13)</f>
        <v>0</v>
      </c>
      <c r="K14" s="101">
        <f t="shared" si="15"/>
        <v>0</v>
      </c>
      <c r="L14" s="101">
        <f t="shared" si="15"/>
        <v>0</v>
      </c>
      <c r="M14" s="101">
        <f t="shared" si="15"/>
        <v>0</v>
      </c>
      <c r="N14" s="101">
        <f t="shared" si="15"/>
        <v>0</v>
      </c>
      <c r="O14" s="101">
        <f t="shared" si="15"/>
        <v>0</v>
      </c>
      <c r="P14" s="101">
        <f t="shared" si="15"/>
        <v>0</v>
      </c>
      <c r="Q14" s="101">
        <f t="shared" si="15"/>
        <v>0</v>
      </c>
      <c r="R14" s="101">
        <f t="shared" si="15"/>
        <v>0</v>
      </c>
      <c r="S14" s="101">
        <f t="shared" si="15"/>
        <v>0</v>
      </c>
      <c r="T14" s="101">
        <f t="shared" si="15"/>
        <v>0</v>
      </c>
      <c r="U14" s="101">
        <f t="shared" si="15"/>
        <v>0</v>
      </c>
      <c r="V14" s="101">
        <f t="shared" si="15"/>
        <v>0</v>
      </c>
      <c r="W14" s="101">
        <f t="shared" si="15"/>
        <v>0</v>
      </c>
      <c r="X14" s="101">
        <f t="shared" si="15"/>
        <v>0</v>
      </c>
    </row>
    <row r="15" spans="1:31" s="22" customFormat="1" ht="25.5" customHeight="1">
      <c r="B15" s="251" t="s">
        <v>31</v>
      </c>
      <c r="C15" s="227" t="s">
        <v>163</v>
      </c>
      <c r="D15" s="259" t="s">
        <v>26</v>
      </c>
      <c r="E15" s="227" t="s">
        <v>166</v>
      </c>
      <c r="F15" s="250" t="s">
        <v>32</v>
      </c>
      <c r="G15" s="250"/>
      <c r="H15" s="250"/>
      <c r="I15" s="44" t="s">
        <v>27</v>
      </c>
      <c r="J15" s="45" t="s">
        <v>16</v>
      </c>
      <c r="K15" s="102" t="s">
        <v>20</v>
      </c>
      <c r="L15" s="102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46" t="s">
        <v>3</v>
      </c>
    </row>
    <row r="16" spans="1:31" s="22" customFormat="1" ht="25.5" customHeight="1" thickBot="1">
      <c r="B16" s="252"/>
      <c r="C16" s="228"/>
      <c r="D16" s="260"/>
      <c r="E16" s="228"/>
      <c r="F16" s="46" t="s">
        <v>21</v>
      </c>
      <c r="G16" s="46" t="s">
        <v>35</v>
      </c>
      <c r="H16" s="46" t="s">
        <v>23</v>
      </c>
      <c r="I16" s="26"/>
      <c r="J16" s="27"/>
      <c r="K16" s="98"/>
      <c r="L16" s="98"/>
      <c r="M16" s="107">
        <v>6.2E-2</v>
      </c>
      <c r="N16" s="107">
        <v>1.4500000000000001E-2</v>
      </c>
      <c r="O16" s="107">
        <v>1.4E-2</v>
      </c>
      <c r="P16" s="107">
        <v>0.1457</v>
      </c>
      <c r="Q16" s="107">
        <v>4.3999999999999997E-2</v>
      </c>
      <c r="R16" s="98"/>
      <c r="S16" s="98">
        <v>598.41999999999996</v>
      </c>
      <c r="T16" s="108">
        <v>600</v>
      </c>
      <c r="U16" s="109">
        <v>9.0499999999999997E-2</v>
      </c>
      <c r="V16" s="98"/>
      <c r="W16" s="110"/>
      <c r="X16" s="247"/>
    </row>
    <row r="17" spans="1:48" ht="51.75" customHeight="1">
      <c r="A17" s="13">
        <v>1</v>
      </c>
      <c r="B17" s="23">
        <f>+'Year 1'!B17</f>
        <v>0</v>
      </c>
      <c r="C17" s="40">
        <f>+'Year 1'!C17</f>
        <v>0</v>
      </c>
      <c r="D17" s="25">
        <f>+'Year 1'!D17</f>
        <v>0</v>
      </c>
      <c r="E17" s="40">
        <f>+'Year 1'!E17</f>
        <v>0</v>
      </c>
      <c r="F17" s="197">
        <f>+'Year 1'!F17</f>
        <v>0</v>
      </c>
      <c r="G17" s="197">
        <f>+'Year 1'!G17</f>
        <v>0</v>
      </c>
      <c r="H17" s="40">
        <f>+'Year 1'!H17</f>
        <v>0</v>
      </c>
      <c r="I17" s="41">
        <f>+'Year 1'!I17</f>
        <v>0</v>
      </c>
      <c r="J17" s="48">
        <v>0</v>
      </c>
      <c r="K17" s="103">
        <f t="shared" ref="K17:K25" si="16">IF(I17&gt;0,+I17*(1+J17),I17)</f>
        <v>0</v>
      </c>
      <c r="L17" s="100">
        <f t="shared" ref="L17:L18" si="17">IF(OR(C17="Undergraduate Students",C17="Payments above base salary"),+K17,IF(F17&gt;0,+K17/9*D17*F17,IF(G17&gt;0,+K17/12*D17*G17,IF(H17&gt;0,+K17/9*H17*D17,0))))*E17</f>
        <v>0</v>
      </c>
      <c r="M17" s="100">
        <f t="shared" ref="M17:M25" si="18">IF(C17="Undergraduate Students",0,+$L17*$M$6)</f>
        <v>0</v>
      </c>
      <c r="N17" s="100">
        <f t="shared" ref="N17:N25" si="19">IF(C17="Undergraduate Students",0,+$L17*$N$6)</f>
        <v>0</v>
      </c>
      <c r="O17" s="100">
        <f t="shared" ref="O17:O25" si="20">+$L17*$O$6</f>
        <v>0</v>
      </c>
      <c r="P17" s="100">
        <f t="shared" ref="P17:P25" si="21">IF(OR(C17="Undergraduate Students",C17="Payments above base salary"),0,IF(H17&gt;0,0,+L17*$P$6))</f>
        <v>0</v>
      </c>
      <c r="Q17" s="100">
        <f t="shared" ref="Q17:Q25" si="22">IF(C17="Undergraduate Students",0,IF(L17&gt;7000,7000*$Q$6,IF(L17&lt;7000,+L17*$Q$6)))</f>
        <v>0</v>
      </c>
      <c r="R17" s="100">
        <f t="shared" ref="R17:R25" si="23">SUM(M17:Q17)</f>
        <v>0</v>
      </c>
      <c r="S17" s="100">
        <f t="shared" ref="S17:S25" si="24">IF(OR(C17="Undergraduate Students",C17="Payments above base salary"),0,IF(L17&gt;0,+$S$6*D17*F17,0))</f>
        <v>0</v>
      </c>
      <c r="T17" s="100">
        <f t="shared" ref="T17:T25" si="25">IF(OR(C17="Undergraduate Students",C17="Payments above base salary"),0,IF(F17&gt;0,+$T$6*D17,IF(G17&gt;0,+$T$6*D17,0)))</f>
        <v>0</v>
      </c>
      <c r="U17" s="100">
        <f t="shared" ref="U17:U25" si="26">+T17*$U$6</f>
        <v>0</v>
      </c>
      <c r="V17" s="100">
        <f t="shared" ref="V17:V25" si="27">SUM(R17:U17)</f>
        <v>0</v>
      </c>
      <c r="W17" s="100">
        <f t="shared" ref="W17:W25" si="28">(L17+V17)</f>
        <v>0</v>
      </c>
      <c r="X17" s="104">
        <f t="shared" ref="X17:X25" si="29">W17</f>
        <v>0</v>
      </c>
    </row>
    <row r="18" spans="1:48" ht="51.75" customHeight="1">
      <c r="A18" s="13">
        <v>2</v>
      </c>
      <c r="B18" s="23">
        <f>+'Year 1'!B18</f>
        <v>0</v>
      </c>
      <c r="C18" s="40">
        <f>+'Year 1'!C18</f>
        <v>0</v>
      </c>
      <c r="D18" s="25">
        <f>+'Year 1'!D18</f>
        <v>0</v>
      </c>
      <c r="E18" s="40">
        <f>+'Year 1'!E18</f>
        <v>0</v>
      </c>
      <c r="F18" s="197">
        <f>+'Year 1'!F18</f>
        <v>0</v>
      </c>
      <c r="G18" s="197">
        <f>+'Year 1'!G18</f>
        <v>0</v>
      </c>
      <c r="H18" s="40">
        <f>+'Year 1'!H18</f>
        <v>0</v>
      </c>
      <c r="I18" s="41">
        <f>+'Year 1'!I18</f>
        <v>0</v>
      </c>
      <c r="J18" s="42">
        <v>0</v>
      </c>
      <c r="K18" s="100">
        <f t="shared" si="16"/>
        <v>0</v>
      </c>
      <c r="L18" s="100">
        <f t="shared" si="17"/>
        <v>0</v>
      </c>
      <c r="M18" s="100">
        <f t="shared" si="18"/>
        <v>0</v>
      </c>
      <c r="N18" s="100">
        <f t="shared" si="19"/>
        <v>0</v>
      </c>
      <c r="O18" s="100">
        <f t="shared" si="20"/>
        <v>0</v>
      </c>
      <c r="P18" s="100">
        <f t="shared" si="21"/>
        <v>0</v>
      </c>
      <c r="Q18" s="100">
        <f t="shared" si="22"/>
        <v>0</v>
      </c>
      <c r="R18" s="100">
        <f t="shared" si="23"/>
        <v>0</v>
      </c>
      <c r="S18" s="100">
        <f t="shared" si="24"/>
        <v>0</v>
      </c>
      <c r="T18" s="100">
        <f t="shared" si="25"/>
        <v>0</v>
      </c>
      <c r="U18" s="100">
        <f t="shared" si="26"/>
        <v>0</v>
      </c>
      <c r="V18" s="100">
        <f t="shared" si="27"/>
        <v>0</v>
      </c>
      <c r="W18" s="100">
        <f t="shared" si="28"/>
        <v>0</v>
      </c>
      <c r="X18" s="104">
        <f t="shared" si="29"/>
        <v>0</v>
      </c>
    </row>
    <row r="19" spans="1:48" ht="59.25" customHeight="1">
      <c r="A19" s="13">
        <v>3</v>
      </c>
      <c r="B19" s="23">
        <f>+'Year 1'!B19</f>
        <v>0</v>
      </c>
      <c r="C19" s="40">
        <f>+'Year 1'!C19</f>
        <v>0</v>
      </c>
      <c r="D19" s="25">
        <f>+'Year 1'!D19</f>
        <v>0</v>
      </c>
      <c r="E19" s="40">
        <f>+'Year 1'!E19</f>
        <v>0</v>
      </c>
      <c r="F19" s="197">
        <f>+'Year 1'!F19</f>
        <v>0</v>
      </c>
      <c r="G19" s="197">
        <f>+'Year 1'!G19</f>
        <v>0</v>
      </c>
      <c r="H19" s="40">
        <f>+'Year 1'!H19</f>
        <v>0</v>
      </c>
      <c r="I19" s="41">
        <f>+'Year 1'!I19</f>
        <v>0</v>
      </c>
      <c r="J19" s="42">
        <v>0</v>
      </c>
      <c r="K19" s="100">
        <f t="shared" si="16"/>
        <v>0</v>
      </c>
      <c r="L19" s="100">
        <f>IF(OR(C19="Undergraduate Students",C19="Payments above base salary"),+K19,IF(F19&gt;0,+K19/9*D19*F19,IF(G19&gt;0,+K19/12*D19*G19,IF(H19&gt;0,+K19/9*H19*D19,0))))*E19</f>
        <v>0</v>
      </c>
      <c r="M19" s="100">
        <f t="shared" si="18"/>
        <v>0</v>
      </c>
      <c r="N19" s="100">
        <f t="shared" si="19"/>
        <v>0</v>
      </c>
      <c r="O19" s="100">
        <f t="shared" si="20"/>
        <v>0</v>
      </c>
      <c r="P19" s="100">
        <f t="shared" si="21"/>
        <v>0</v>
      </c>
      <c r="Q19" s="100">
        <f t="shared" si="22"/>
        <v>0</v>
      </c>
      <c r="R19" s="100">
        <f t="shared" si="23"/>
        <v>0</v>
      </c>
      <c r="S19" s="100">
        <f t="shared" si="24"/>
        <v>0</v>
      </c>
      <c r="T19" s="100">
        <f t="shared" si="25"/>
        <v>0</v>
      </c>
      <c r="U19" s="100">
        <f t="shared" si="26"/>
        <v>0</v>
      </c>
      <c r="V19" s="100">
        <f t="shared" si="27"/>
        <v>0</v>
      </c>
      <c r="W19" s="100">
        <f t="shared" si="28"/>
        <v>0</v>
      </c>
      <c r="X19" s="104">
        <f t="shared" si="29"/>
        <v>0</v>
      </c>
    </row>
    <row r="20" spans="1:48" ht="42" customHeight="1">
      <c r="A20" s="13">
        <v>4</v>
      </c>
      <c r="B20" s="23">
        <f>+'Year 1'!B20</f>
        <v>0</v>
      </c>
      <c r="C20" s="40">
        <f>+'Year 1'!C20</f>
        <v>0</v>
      </c>
      <c r="D20" s="25">
        <f>+'Year 1'!D20</f>
        <v>0</v>
      </c>
      <c r="E20" s="40">
        <f>+'Year 1'!E20</f>
        <v>0</v>
      </c>
      <c r="F20" s="197">
        <f>+'Year 1'!F20</f>
        <v>0</v>
      </c>
      <c r="G20" s="197">
        <f>+'Year 1'!G20</f>
        <v>0</v>
      </c>
      <c r="H20" s="40">
        <f>+'Year 1'!H20</f>
        <v>0</v>
      </c>
      <c r="I20" s="41">
        <f>+'Year 1'!I20</f>
        <v>0</v>
      </c>
      <c r="J20" s="42">
        <v>0</v>
      </c>
      <c r="K20" s="100">
        <f t="shared" si="16"/>
        <v>0</v>
      </c>
      <c r="L20" s="100">
        <f>IF(OR(C20="Undergraduate Students",C20="Payments above base salary"),+K20,IF(F20&gt;0,+K20/9*D20*F20,IF(G20&gt;0,+K20/12*D20*G20,IF(H20&gt;0,+K20/9*H20*D20,0))))*E20</f>
        <v>0</v>
      </c>
      <c r="M20" s="100">
        <f t="shared" si="18"/>
        <v>0</v>
      </c>
      <c r="N20" s="100">
        <f t="shared" si="19"/>
        <v>0</v>
      </c>
      <c r="O20" s="100">
        <f t="shared" si="20"/>
        <v>0</v>
      </c>
      <c r="P20" s="100">
        <f t="shared" si="21"/>
        <v>0</v>
      </c>
      <c r="Q20" s="100">
        <f t="shared" si="22"/>
        <v>0</v>
      </c>
      <c r="R20" s="100">
        <f t="shared" si="23"/>
        <v>0</v>
      </c>
      <c r="S20" s="100">
        <f t="shared" si="24"/>
        <v>0</v>
      </c>
      <c r="T20" s="100">
        <f t="shared" si="25"/>
        <v>0</v>
      </c>
      <c r="U20" s="100">
        <f t="shared" si="26"/>
        <v>0</v>
      </c>
      <c r="V20" s="100">
        <f t="shared" si="27"/>
        <v>0</v>
      </c>
      <c r="W20" s="100">
        <f t="shared" si="28"/>
        <v>0</v>
      </c>
      <c r="X20" s="104">
        <f t="shared" si="29"/>
        <v>0</v>
      </c>
    </row>
    <row r="21" spans="1:48" ht="42" customHeight="1">
      <c r="A21" s="13">
        <v>5</v>
      </c>
      <c r="B21" s="197">
        <f>+'Year 1'!B21</f>
        <v>0</v>
      </c>
      <c r="C21" s="40">
        <f>+'Year 1'!C21</f>
        <v>0</v>
      </c>
      <c r="D21" s="25">
        <f>+'Year 1'!D21</f>
        <v>0</v>
      </c>
      <c r="E21" s="40">
        <f>+'Year 1'!E21</f>
        <v>0</v>
      </c>
      <c r="F21" s="197">
        <f>+'Year 1'!F21</f>
        <v>0</v>
      </c>
      <c r="G21" s="197">
        <f>+'Year 1'!G21</f>
        <v>0</v>
      </c>
      <c r="H21" s="40">
        <f>+'Year 1'!H21</f>
        <v>0</v>
      </c>
      <c r="I21" s="41">
        <f>+'Year 1'!I21</f>
        <v>0</v>
      </c>
      <c r="J21" s="42">
        <v>0</v>
      </c>
      <c r="K21" s="100">
        <f t="shared" si="16"/>
        <v>0</v>
      </c>
      <c r="L21" s="100">
        <f t="shared" ref="L21:L25" si="30">IF(OR(C21="Undergraduate Students",C21="Payments above base salary"),+K21*E21,IF(F21&gt;0,+K21/9*D21*F21,IF(G21&gt;0,+K21/12*D21*G21,IF(H21&gt;0,+K21/9*H21*D21,0))))</f>
        <v>0</v>
      </c>
      <c r="M21" s="100">
        <f t="shared" si="18"/>
        <v>0</v>
      </c>
      <c r="N21" s="100">
        <f t="shared" si="19"/>
        <v>0</v>
      </c>
      <c r="O21" s="100">
        <f t="shared" si="20"/>
        <v>0</v>
      </c>
      <c r="P21" s="100">
        <f t="shared" si="21"/>
        <v>0</v>
      </c>
      <c r="Q21" s="100">
        <f t="shared" si="22"/>
        <v>0</v>
      </c>
      <c r="R21" s="100">
        <f t="shared" si="23"/>
        <v>0</v>
      </c>
      <c r="S21" s="100">
        <f t="shared" si="24"/>
        <v>0</v>
      </c>
      <c r="T21" s="100">
        <f t="shared" si="25"/>
        <v>0</v>
      </c>
      <c r="U21" s="100">
        <f t="shared" si="26"/>
        <v>0</v>
      </c>
      <c r="V21" s="100">
        <f t="shared" si="27"/>
        <v>0</v>
      </c>
      <c r="W21" s="100">
        <f t="shared" si="28"/>
        <v>0</v>
      </c>
      <c r="X21" s="104">
        <f t="shared" si="29"/>
        <v>0</v>
      </c>
    </row>
    <row r="22" spans="1:48" ht="42" customHeight="1">
      <c r="A22" s="13">
        <v>6</v>
      </c>
      <c r="B22" s="23">
        <f>+'Year 1'!B22</f>
        <v>0</v>
      </c>
      <c r="C22" s="40">
        <f>+'Year 1'!C22</f>
        <v>0</v>
      </c>
      <c r="D22" s="25">
        <f>+'Year 1'!D22</f>
        <v>0</v>
      </c>
      <c r="E22" s="40">
        <f>+'Year 1'!E22</f>
        <v>0</v>
      </c>
      <c r="F22" s="197">
        <f>+'Year 1'!F22</f>
        <v>0</v>
      </c>
      <c r="G22" s="197">
        <f>+'Year 1'!G22</f>
        <v>0</v>
      </c>
      <c r="H22" s="40">
        <f>+'Year 1'!H22</f>
        <v>0</v>
      </c>
      <c r="I22" s="41">
        <f>+'Year 1'!I22</f>
        <v>0</v>
      </c>
      <c r="J22" s="42">
        <v>0</v>
      </c>
      <c r="K22" s="100">
        <f t="shared" si="16"/>
        <v>0</v>
      </c>
      <c r="L22" s="100">
        <f t="shared" si="30"/>
        <v>0</v>
      </c>
      <c r="M22" s="100">
        <f t="shared" si="18"/>
        <v>0</v>
      </c>
      <c r="N22" s="100">
        <f t="shared" si="19"/>
        <v>0</v>
      </c>
      <c r="O22" s="100">
        <f t="shared" si="20"/>
        <v>0</v>
      </c>
      <c r="P22" s="100">
        <f t="shared" si="21"/>
        <v>0</v>
      </c>
      <c r="Q22" s="100">
        <f t="shared" si="22"/>
        <v>0</v>
      </c>
      <c r="R22" s="100">
        <f t="shared" si="23"/>
        <v>0</v>
      </c>
      <c r="S22" s="100">
        <f t="shared" si="24"/>
        <v>0</v>
      </c>
      <c r="T22" s="100">
        <f t="shared" si="25"/>
        <v>0</v>
      </c>
      <c r="U22" s="100">
        <f t="shared" si="26"/>
        <v>0</v>
      </c>
      <c r="V22" s="100">
        <f t="shared" si="27"/>
        <v>0</v>
      </c>
      <c r="W22" s="100">
        <f t="shared" si="28"/>
        <v>0</v>
      </c>
      <c r="X22" s="104">
        <f t="shared" si="29"/>
        <v>0</v>
      </c>
    </row>
    <row r="23" spans="1:48" ht="42" customHeight="1">
      <c r="A23" s="13">
        <v>7</v>
      </c>
      <c r="B23" s="23">
        <f>+'Year 1'!B23</f>
        <v>0</v>
      </c>
      <c r="C23" s="40">
        <f>+'Year 1'!C23</f>
        <v>0</v>
      </c>
      <c r="D23" s="25">
        <f>+'Year 1'!D23</f>
        <v>0</v>
      </c>
      <c r="E23" s="40">
        <f>+'Year 1'!E23</f>
        <v>0</v>
      </c>
      <c r="F23" s="197">
        <f>+'Year 1'!F23</f>
        <v>0</v>
      </c>
      <c r="G23" s="197">
        <f>+'Year 1'!G23</f>
        <v>0</v>
      </c>
      <c r="H23" s="40">
        <f>+'Year 1'!H23</f>
        <v>0</v>
      </c>
      <c r="I23" s="41">
        <f>+'Year 1'!I23</f>
        <v>0</v>
      </c>
      <c r="J23" s="42">
        <v>0</v>
      </c>
      <c r="K23" s="100">
        <f t="shared" si="16"/>
        <v>0</v>
      </c>
      <c r="L23" s="100">
        <f t="shared" si="30"/>
        <v>0</v>
      </c>
      <c r="M23" s="100">
        <f t="shared" si="18"/>
        <v>0</v>
      </c>
      <c r="N23" s="100">
        <f t="shared" si="19"/>
        <v>0</v>
      </c>
      <c r="O23" s="100">
        <f t="shared" si="20"/>
        <v>0</v>
      </c>
      <c r="P23" s="100">
        <f t="shared" si="21"/>
        <v>0</v>
      </c>
      <c r="Q23" s="100">
        <f t="shared" si="22"/>
        <v>0</v>
      </c>
      <c r="R23" s="100">
        <f t="shared" si="23"/>
        <v>0</v>
      </c>
      <c r="S23" s="100">
        <f t="shared" si="24"/>
        <v>0</v>
      </c>
      <c r="T23" s="100">
        <f t="shared" si="25"/>
        <v>0</v>
      </c>
      <c r="U23" s="100">
        <f t="shared" si="26"/>
        <v>0</v>
      </c>
      <c r="V23" s="100">
        <f t="shared" si="27"/>
        <v>0</v>
      </c>
      <c r="W23" s="100">
        <f t="shared" si="28"/>
        <v>0</v>
      </c>
      <c r="X23" s="104">
        <f t="shared" si="29"/>
        <v>0</v>
      </c>
    </row>
    <row r="24" spans="1:48" ht="42" customHeight="1">
      <c r="A24" s="13">
        <v>8</v>
      </c>
      <c r="B24" s="23">
        <f>+'Year 1'!B24</f>
        <v>0</v>
      </c>
      <c r="C24" s="40">
        <f>+'Year 1'!C24</f>
        <v>0</v>
      </c>
      <c r="D24" s="25">
        <f>+'Year 1'!D24</f>
        <v>0</v>
      </c>
      <c r="E24" s="40">
        <f>+'Year 1'!E24</f>
        <v>0</v>
      </c>
      <c r="F24" s="197">
        <f>+'Year 1'!F24</f>
        <v>0</v>
      </c>
      <c r="G24" s="197">
        <f>+'Year 1'!G24</f>
        <v>0</v>
      </c>
      <c r="H24" s="40">
        <f>+'Year 1'!H24</f>
        <v>0</v>
      </c>
      <c r="I24" s="41">
        <f>+'Year 1'!I24</f>
        <v>0</v>
      </c>
      <c r="J24" s="42">
        <v>0</v>
      </c>
      <c r="K24" s="100">
        <f t="shared" si="16"/>
        <v>0</v>
      </c>
      <c r="L24" s="100">
        <f t="shared" si="30"/>
        <v>0</v>
      </c>
      <c r="M24" s="100">
        <f t="shared" si="18"/>
        <v>0</v>
      </c>
      <c r="N24" s="100">
        <f t="shared" si="19"/>
        <v>0</v>
      </c>
      <c r="O24" s="100">
        <f t="shared" si="20"/>
        <v>0</v>
      </c>
      <c r="P24" s="100">
        <f t="shared" si="21"/>
        <v>0</v>
      </c>
      <c r="Q24" s="100">
        <f t="shared" si="22"/>
        <v>0</v>
      </c>
      <c r="R24" s="100">
        <f t="shared" si="23"/>
        <v>0</v>
      </c>
      <c r="S24" s="100">
        <f t="shared" si="24"/>
        <v>0</v>
      </c>
      <c r="T24" s="100">
        <f t="shared" si="25"/>
        <v>0</v>
      </c>
      <c r="U24" s="100">
        <f t="shared" si="26"/>
        <v>0</v>
      </c>
      <c r="V24" s="100">
        <f t="shared" si="27"/>
        <v>0</v>
      </c>
      <c r="W24" s="100">
        <f t="shared" si="28"/>
        <v>0</v>
      </c>
      <c r="X24" s="104">
        <f t="shared" si="29"/>
        <v>0</v>
      </c>
    </row>
    <row r="25" spans="1:48" ht="42" customHeight="1">
      <c r="A25" s="13">
        <v>9</v>
      </c>
      <c r="B25" s="23">
        <f>+'Year 1'!B25</f>
        <v>0</v>
      </c>
      <c r="C25" s="40">
        <f>+'Year 1'!C25</f>
        <v>0</v>
      </c>
      <c r="D25" s="25">
        <f>+'Year 1'!D25</f>
        <v>0</v>
      </c>
      <c r="E25" s="40">
        <f>+'Year 1'!E25</f>
        <v>0</v>
      </c>
      <c r="F25" s="197">
        <f>+'Year 1'!F25</f>
        <v>0</v>
      </c>
      <c r="G25" s="197">
        <f>+'Year 1'!G25</f>
        <v>0</v>
      </c>
      <c r="H25" s="40">
        <f>+'Year 1'!H25</f>
        <v>0</v>
      </c>
      <c r="I25" s="41">
        <f>+'Year 1'!I25</f>
        <v>0</v>
      </c>
      <c r="J25" s="42">
        <v>0</v>
      </c>
      <c r="K25" s="100">
        <f t="shared" si="16"/>
        <v>0</v>
      </c>
      <c r="L25" s="100">
        <f t="shared" si="30"/>
        <v>0</v>
      </c>
      <c r="M25" s="100">
        <f t="shared" si="18"/>
        <v>0</v>
      </c>
      <c r="N25" s="100">
        <f t="shared" si="19"/>
        <v>0</v>
      </c>
      <c r="O25" s="100">
        <f t="shared" si="20"/>
        <v>0</v>
      </c>
      <c r="P25" s="100">
        <f t="shared" si="21"/>
        <v>0</v>
      </c>
      <c r="Q25" s="100">
        <f t="shared" si="22"/>
        <v>0</v>
      </c>
      <c r="R25" s="100">
        <f t="shared" si="23"/>
        <v>0</v>
      </c>
      <c r="S25" s="100">
        <f t="shared" si="24"/>
        <v>0</v>
      </c>
      <c r="T25" s="100">
        <f t="shared" si="25"/>
        <v>0</v>
      </c>
      <c r="U25" s="100">
        <f t="shared" si="26"/>
        <v>0</v>
      </c>
      <c r="V25" s="100">
        <f t="shared" si="27"/>
        <v>0</v>
      </c>
      <c r="W25" s="100">
        <f t="shared" si="28"/>
        <v>0</v>
      </c>
      <c r="X25" s="104">
        <f t="shared" si="29"/>
        <v>0</v>
      </c>
    </row>
    <row r="26" spans="1:48" ht="17.25" customHeight="1">
      <c r="B26" s="249" t="s">
        <v>34</v>
      </c>
      <c r="C26" s="249"/>
      <c r="D26" s="249"/>
      <c r="E26" s="249"/>
      <c r="F26" s="249"/>
      <c r="G26" s="249"/>
      <c r="H26" s="249"/>
      <c r="I26" s="95">
        <f>SUM(I17:I25)</f>
        <v>0</v>
      </c>
      <c r="J26" s="95">
        <f t="shared" ref="J26:X26" si="31">SUM(J17:J25)</f>
        <v>0</v>
      </c>
      <c r="K26" s="95">
        <f t="shared" si="31"/>
        <v>0</v>
      </c>
      <c r="L26" s="95">
        <f t="shared" si="31"/>
        <v>0</v>
      </c>
      <c r="M26" s="95">
        <f t="shared" si="31"/>
        <v>0</v>
      </c>
      <c r="N26" s="95">
        <f t="shared" si="31"/>
        <v>0</v>
      </c>
      <c r="O26" s="95">
        <f t="shared" si="31"/>
        <v>0</v>
      </c>
      <c r="P26" s="95">
        <f t="shared" si="31"/>
        <v>0</v>
      </c>
      <c r="Q26" s="95">
        <f t="shared" si="31"/>
        <v>0</v>
      </c>
      <c r="R26" s="95">
        <f t="shared" si="31"/>
        <v>0</v>
      </c>
      <c r="S26" s="95">
        <f t="shared" si="31"/>
        <v>0</v>
      </c>
      <c r="T26" s="95">
        <f t="shared" si="31"/>
        <v>0</v>
      </c>
      <c r="U26" s="95">
        <f t="shared" si="31"/>
        <v>0</v>
      </c>
      <c r="V26" s="95">
        <f t="shared" si="31"/>
        <v>0</v>
      </c>
      <c r="W26" s="95">
        <f t="shared" si="31"/>
        <v>0</v>
      </c>
      <c r="X26" s="95">
        <f t="shared" si="31"/>
        <v>0</v>
      </c>
    </row>
    <row r="27" spans="1:48" s="55" customFormat="1" ht="21.75" customHeight="1" thickBot="1">
      <c r="B27" s="56" t="s">
        <v>3</v>
      </c>
      <c r="C27" s="57"/>
      <c r="D27" s="58"/>
      <c r="E27" s="57"/>
      <c r="F27" s="59"/>
      <c r="G27" s="59"/>
      <c r="H27" s="57"/>
      <c r="I27" s="96">
        <f>+I26+I14</f>
        <v>0</v>
      </c>
      <c r="J27" s="96">
        <f t="shared" ref="J27:X27" si="32">+J26+J14</f>
        <v>0</v>
      </c>
      <c r="K27" s="96">
        <f t="shared" si="32"/>
        <v>0</v>
      </c>
      <c r="L27" s="96">
        <f t="shared" si="32"/>
        <v>0</v>
      </c>
      <c r="M27" s="96">
        <f t="shared" si="32"/>
        <v>0</v>
      </c>
      <c r="N27" s="96">
        <f t="shared" si="32"/>
        <v>0</v>
      </c>
      <c r="O27" s="96">
        <f t="shared" si="32"/>
        <v>0</v>
      </c>
      <c r="P27" s="96">
        <f t="shared" si="32"/>
        <v>0</v>
      </c>
      <c r="Q27" s="96">
        <f t="shared" si="32"/>
        <v>0</v>
      </c>
      <c r="R27" s="96">
        <f t="shared" si="32"/>
        <v>0</v>
      </c>
      <c r="S27" s="96">
        <f t="shared" si="32"/>
        <v>0</v>
      </c>
      <c r="T27" s="96">
        <f t="shared" si="32"/>
        <v>0</v>
      </c>
      <c r="U27" s="96">
        <f t="shared" si="32"/>
        <v>0</v>
      </c>
      <c r="V27" s="96">
        <f t="shared" si="32"/>
        <v>0</v>
      </c>
      <c r="W27" s="96">
        <f t="shared" si="32"/>
        <v>0</v>
      </c>
      <c r="X27" s="96">
        <f t="shared" si="32"/>
        <v>0</v>
      </c>
    </row>
    <row r="28" spans="1:48">
      <c r="B28" s="15"/>
      <c r="C28" s="15"/>
    </row>
    <row r="29" spans="1:48" ht="11.25" customHeight="1">
      <c r="O29" s="62"/>
    </row>
    <row r="31" spans="1:48" ht="12.75">
      <c r="B31" s="13" t="s">
        <v>60</v>
      </c>
      <c r="F31" s="63"/>
      <c r="G31" s="63"/>
      <c r="H31" s="64"/>
      <c r="I31" s="64"/>
      <c r="J31" s="65"/>
      <c r="K31" s="66"/>
      <c r="L31" s="66"/>
      <c r="M31" s="67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69"/>
      <c r="E32" s="69"/>
      <c r="F32" s="70"/>
      <c r="G32" s="70"/>
      <c r="H32" s="71"/>
      <c r="I32" s="71"/>
      <c r="J32" s="71"/>
      <c r="K32" s="64"/>
      <c r="L32" s="64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74"/>
      <c r="E33" s="74"/>
      <c r="F33" s="75"/>
      <c r="G33" s="75"/>
      <c r="H33" s="76"/>
      <c r="I33" s="76"/>
      <c r="J33" s="76"/>
      <c r="K33" s="76"/>
      <c r="L33" s="76"/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 ht="22.5">
      <c r="B34" s="77" t="s">
        <v>2</v>
      </c>
      <c r="C34" s="77" t="s">
        <v>58</v>
      </c>
      <c r="D34" s="78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111" t="s">
        <v>62</v>
      </c>
      <c r="C35" s="112"/>
      <c r="D35" s="113"/>
      <c r="E35" s="114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5">
        <f>+B8</f>
        <v>0</v>
      </c>
      <c r="C36" s="116">
        <f>+L8</f>
        <v>0</v>
      </c>
      <c r="D36" s="116">
        <f>+V8</f>
        <v>0</v>
      </c>
      <c r="E36" s="117">
        <f>+C36+D36</f>
        <v>0</v>
      </c>
      <c r="F36" s="256" t="s">
        <v>65</v>
      </c>
      <c r="G36" s="256"/>
      <c r="H36" s="256"/>
      <c r="I36" s="256"/>
      <c r="J36" s="256"/>
      <c r="K36" s="256"/>
      <c r="L36" s="256"/>
      <c r="M36" s="256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1" si="33">+B9</f>
        <v>0</v>
      </c>
      <c r="C37" s="116">
        <f t="shared" ref="C37:C41" si="34">+L9</f>
        <v>0</v>
      </c>
      <c r="D37" s="116">
        <f t="shared" ref="D37:D41" si="35">+V9</f>
        <v>0</v>
      </c>
      <c r="E37" s="117">
        <f t="shared" ref="E37:E41" si="36">+C37+D37</f>
        <v>0</v>
      </c>
      <c r="F37" s="256"/>
      <c r="G37" s="256"/>
      <c r="H37" s="256"/>
      <c r="I37" s="256"/>
      <c r="J37" s="256"/>
      <c r="K37" s="256"/>
      <c r="L37" s="256"/>
      <c r="M37" s="256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33"/>
        <v>0</v>
      </c>
      <c r="C38" s="116">
        <f t="shared" si="34"/>
        <v>0</v>
      </c>
      <c r="D38" s="116">
        <f t="shared" si="35"/>
        <v>0</v>
      </c>
      <c r="E38" s="117">
        <f t="shared" si="36"/>
        <v>0</v>
      </c>
      <c r="F38" s="256"/>
      <c r="G38" s="256"/>
      <c r="H38" s="256"/>
      <c r="I38" s="256"/>
      <c r="J38" s="256"/>
      <c r="K38" s="256"/>
      <c r="L38" s="256"/>
      <c r="M38" s="256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33"/>
        <v>0</v>
      </c>
      <c r="C39" s="116">
        <f t="shared" si="34"/>
        <v>0</v>
      </c>
      <c r="D39" s="116">
        <f t="shared" si="35"/>
        <v>0</v>
      </c>
      <c r="E39" s="117">
        <f t="shared" si="36"/>
        <v>0</v>
      </c>
      <c r="F39" s="256"/>
      <c r="G39" s="256"/>
      <c r="H39" s="256"/>
      <c r="I39" s="256"/>
      <c r="J39" s="256"/>
      <c r="K39" s="256"/>
      <c r="L39" s="256"/>
      <c r="M39" s="256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33"/>
        <v>0</v>
      </c>
      <c r="C40" s="116">
        <f t="shared" si="34"/>
        <v>0</v>
      </c>
      <c r="D40" s="116">
        <f t="shared" si="35"/>
        <v>0</v>
      </c>
      <c r="E40" s="117">
        <f t="shared" si="36"/>
        <v>0</v>
      </c>
      <c r="F40" s="256"/>
      <c r="G40" s="256"/>
      <c r="H40" s="256"/>
      <c r="I40" s="256"/>
      <c r="J40" s="256"/>
      <c r="K40" s="256"/>
      <c r="L40" s="256"/>
      <c r="M40" s="256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33"/>
        <v>0</v>
      </c>
      <c r="C41" s="116">
        <f t="shared" si="34"/>
        <v>0</v>
      </c>
      <c r="D41" s="116">
        <f t="shared" si="35"/>
        <v>0</v>
      </c>
      <c r="E41" s="117">
        <f t="shared" si="36"/>
        <v>0</v>
      </c>
      <c r="F41" s="256"/>
      <c r="G41" s="256"/>
      <c r="H41" s="256"/>
      <c r="I41" s="256"/>
      <c r="J41" s="256"/>
      <c r="K41" s="256"/>
      <c r="L41" s="256"/>
      <c r="M41" s="256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118" t="s">
        <v>36</v>
      </c>
      <c r="C42" s="119">
        <f>SUM(C36:C41)</f>
        <v>0</v>
      </c>
      <c r="D42" s="119">
        <f t="shared" ref="D42:E42" si="37">SUM(D36:D41)</f>
        <v>0</v>
      </c>
      <c r="E42" s="119">
        <f t="shared" si="37"/>
        <v>0</v>
      </c>
      <c r="F42" s="83"/>
      <c r="G42" s="83"/>
      <c r="H42" s="84"/>
      <c r="I42" s="83"/>
      <c r="J42" s="84"/>
      <c r="K42" s="83"/>
      <c r="L42" s="85"/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248" t="s">
        <v>63</v>
      </c>
      <c r="C43" s="248"/>
      <c r="D43" s="248"/>
      <c r="E43" s="248"/>
      <c r="F43" s="83"/>
      <c r="G43" s="83"/>
      <c r="H43" s="84"/>
      <c r="I43" s="83"/>
      <c r="J43" s="84"/>
      <c r="K43" s="83"/>
      <c r="L43" s="85"/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48"/>
      <c r="C44" s="248"/>
      <c r="D44" s="248"/>
      <c r="E44" s="248"/>
      <c r="F44" s="86"/>
      <c r="G44" s="86"/>
      <c r="H44" s="87"/>
      <c r="I44" s="86"/>
      <c r="J44" s="87"/>
      <c r="K44" s="86"/>
      <c r="L44" s="86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120">
        <f>+B17</f>
        <v>0</v>
      </c>
      <c r="C45" s="121">
        <f>+L17</f>
        <v>0</v>
      </c>
      <c r="D45" s="121">
        <f>+V17</f>
        <v>0</v>
      </c>
      <c r="E45" s="117">
        <f>+C45+D45</f>
        <v>0</v>
      </c>
      <c r="F45" s="256" t="s">
        <v>65</v>
      </c>
      <c r="G45" s="256"/>
      <c r="H45" s="256"/>
      <c r="I45" s="256"/>
      <c r="J45" s="256"/>
      <c r="K45" s="256"/>
      <c r="L45" s="256"/>
      <c r="M45" s="256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1" si="38">+B18</f>
        <v>0</v>
      </c>
      <c r="C46" s="121">
        <f t="shared" ref="C46:C52" si="39">+L18</f>
        <v>0</v>
      </c>
      <c r="D46" s="121">
        <f t="shared" ref="D46:D52" si="40">+V18</f>
        <v>0</v>
      </c>
      <c r="E46" s="117">
        <f t="shared" ref="E46:E52" si="41">+C46+D46</f>
        <v>0</v>
      </c>
      <c r="F46" s="256"/>
      <c r="G46" s="256"/>
      <c r="H46" s="256"/>
      <c r="I46" s="256"/>
      <c r="J46" s="256"/>
      <c r="K46" s="256"/>
      <c r="L46" s="256"/>
      <c r="M46" s="256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38"/>
        <v>0</v>
      </c>
      <c r="C47" s="121">
        <f t="shared" si="39"/>
        <v>0</v>
      </c>
      <c r="D47" s="121">
        <f t="shared" si="40"/>
        <v>0</v>
      </c>
      <c r="E47" s="117">
        <f t="shared" si="41"/>
        <v>0</v>
      </c>
      <c r="F47" s="256"/>
      <c r="G47" s="256"/>
      <c r="H47" s="256"/>
      <c r="I47" s="256"/>
      <c r="J47" s="256"/>
      <c r="K47" s="256"/>
      <c r="L47" s="256"/>
      <c r="M47" s="256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38"/>
        <v>0</v>
      </c>
      <c r="C48" s="121">
        <f t="shared" si="39"/>
        <v>0</v>
      </c>
      <c r="D48" s="121">
        <f t="shared" si="40"/>
        <v>0</v>
      </c>
      <c r="E48" s="117">
        <f t="shared" si="41"/>
        <v>0</v>
      </c>
      <c r="F48" s="256"/>
      <c r="G48" s="256"/>
      <c r="H48" s="256"/>
      <c r="I48" s="256"/>
      <c r="J48" s="256"/>
      <c r="K48" s="256"/>
      <c r="L48" s="256"/>
      <c r="M48" s="256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38"/>
        <v>0</v>
      </c>
      <c r="C49" s="121">
        <f t="shared" si="39"/>
        <v>0</v>
      </c>
      <c r="D49" s="121">
        <f t="shared" si="40"/>
        <v>0</v>
      </c>
      <c r="E49" s="117">
        <f t="shared" si="41"/>
        <v>0</v>
      </c>
      <c r="F49" s="256"/>
      <c r="G49" s="256"/>
      <c r="H49" s="256"/>
      <c r="I49" s="256"/>
      <c r="J49" s="256"/>
      <c r="K49" s="256"/>
      <c r="L49" s="256"/>
      <c r="M49" s="256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38"/>
        <v>0</v>
      </c>
      <c r="C50" s="121">
        <f t="shared" si="39"/>
        <v>0</v>
      </c>
      <c r="D50" s="121">
        <f t="shared" si="40"/>
        <v>0</v>
      </c>
      <c r="E50" s="117">
        <f t="shared" si="41"/>
        <v>0</v>
      </c>
      <c r="F50" s="256"/>
      <c r="G50" s="256"/>
      <c r="H50" s="256"/>
      <c r="I50" s="256"/>
      <c r="J50" s="256"/>
      <c r="K50" s="256"/>
      <c r="L50" s="256"/>
      <c r="M50" s="256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38"/>
        <v>0</v>
      </c>
      <c r="C51" s="121">
        <f t="shared" si="39"/>
        <v>0</v>
      </c>
      <c r="D51" s="121">
        <f t="shared" si="40"/>
        <v>0</v>
      </c>
      <c r="E51" s="117">
        <f t="shared" si="41"/>
        <v>0</v>
      </c>
      <c r="F51" s="256"/>
      <c r="G51" s="256"/>
      <c r="H51" s="256"/>
      <c r="I51" s="256"/>
      <c r="J51" s="256"/>
      <c r="K51" s="256"/>
      <c r="L51" s="256"/>
      <c r="M51" s="256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/>
      <c r="C52" s="121">
        <f t="shared" si="39"/>
        <v>0</v>
      </c>
      <c r="D52" s="121">
        <f t="shared" si="40"/>
        <v>0</v>
      </c>
      <c r="E52" s="117">
        <f t="shared" si="41"/>
        <v>0</v>
      </c>
      <c r="F52" s="256"/>
      <c r="G52" s="256"/>
      <c r="H52" s="256"/>
      <c r="I52" s="256"/>
      <c r="J52" s="256"/>
      <c r="K52" s="256"/>
      <c r="L52" s="256"/>
      <c r="M52" s="256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 t="s">
        <v>34</v>
      </c>
      <c r="C53" s="122">
        <f>SUM(C45:C52)</f>
        <v>0</v>
      </c>
      <c r="D53" s="122">
        <f t="shared" ref="D53:E53" si="42">SUM(D45:D52)</f>
        <v>0</v>
      </c>
      <c r="E53" s="122">
        <f t="shared" si="42"/>
        <v>0</v>
      </c>
      <c r="F53" s="86"/>
      <c r="G53" s="86"/>
      <c r="H53" s="88"/>
      <c r="I53" s="86"/>
      <c r="J53" s="88"/>
      <c r="K53" s="86"/>
      <c r="L53" s="86"/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124" t="s">
        <v>67</v>
      </c>
      <c r="C54" s="133">
        <f>+C53+C42</f>
        <v>0</v>
      </c>
      <c r="D54" s="133">
        <f>+D53+D42</f>
        <v>0</v>
      </c>
      <c r="E54" s="136">
        <f>+E53+E42</f>
        <v>0</v>
      </c>
      <c r="F54" s="63"/>
      <c r="G54" s="63"/>
      <c r="H54" s="64"/>
      <c r="I54" s="64"/>
      <c r="J54" s="65"/>
      <c r="K54" s="64"/>
      <c r="L54" s="64"/>
      <c r="M54" s="64"/>
      <c r="N54" s="64"/>
      <c r="O54" s="64"/>
      <c r="P54" s="64"/>
      <c r="Q54" s="64"/>
      <c r="R54" s="64"/>
      <c r="S54" s="64"/>
      <c r="T54" s="68"/>
      <c r="U54" s="64"/>
      <c r="V54" s="64"/>
      <c r="W54" s="68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242" t="s">
        <v>37</v>
      </c>
      <c r="C55" s="242"/>
      <c r="D55" s="242"/>
      <c r="E55" s="242"/>
      <c r="F55" s="63"/>
      <c r="G55" s="63"/>
      <c r="H55" s="64"/>
      <c r="I55" s="64"/>
      <c r="J55" s="65"/>
      <c r="K55" s="64"/>
      <c r="L55" s="64"/>
      <c r="M55" s="64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55">
        <v>1</v>
      </c>
      <c r="C56" s="255"/>
      <c r="D56" s="255"/>
      <c r="E56" s="90"/>
      <c r="F56" s="245" t="s">
        <v>65</v>
      </c>
      <c r="G56" s="245"/>
      <c r="H56" s="245"/>
      <c r="I56" s="245"/>
      <c r="J56" s="245"/>
      <c r="K56" s="245"/>
      <c r="L56" s="245"/>
      <c r="M56" s="245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55">
        <v>2</v>
      </c>
      <c r="C57" s="255"/>
      <c r="D57" s="255"/>
      <c r="E57" s="91"/>
      <c r="F57" s="245"/>
      <c r="G57" s="245"/>
      <c r="H57" s="245"/>
      <c r="I57" s="245"/>
      <c r="J57" s="245"/>
      <c r="K57" s="245"/>
      <c r="L57" s="245"/>
      <c r="M57" s="245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55">
        <v>3</v>
      </c>
      <c r="C58" s="255"/>
      <c r="D58" s="255"/>
      <c r="E58" s="91"/>
      <c r="F58" s="245"/>
      <c r="G58" s="245"/>
      <c r="H58" s="245"/>
      <c r="I58" s="245"/>
      <c r="J58" s="245"/>
      <c r="K58" s="245"/>
      <c r="L58" s="245"/>
      <c r="M58" s="245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55">
        <v>4</v>
      </c>
      <c r="C59" s="255"/>
      <c r="D59" s="255"/>
      <c r="E59" s="91"/>
      <c r="F59" s="245"/>
      <c r="G59" s="245"/>
      <c r="H59" s="245"/>
      <c r="I59" s="245"/>
      <c r="J59" s="245"/>
      <c r="K59" s="245"/>
      <c r="L59" s="245"/>
      <c r="M59" s="245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55">
        <v>5</v>
      </c>
      <c r="C60" s="255"/>
      <c r="D60" s="255"/>
      <c r="E60" s="91"/>
      <c r="F60" s="245"/>
      <c r="G60" s="245"/>
      <c r="H60" s="245"/>
      <c r="I60" s="245"/>
      <c r="J60" s="245"/>
      <c r="K60" s="245"/>
      <c r="L60" s="245"/>
      <c r="M60" s="245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55">
        <v>6</v>
      </c>
      <c r="C61" s="255"/>
      <c r="D61" s="255"/>
      <c r="E61" s="91"/>
      <c r="F61" s="245"/>
      <c r="G61" s="245"/>
      <c r="H61" s="245"/>
      <c r="I61" s="245"/>
      <c r="J61" s="245"/>
      <c r="K61" s="245"/>
      <c r="L61" s="245"/>
      <c r="M61" s="245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43" t="s">
        <v>64</v>
      </c>
      <c r="C62" s="243"/>
      <c r="D62" s="243"/>
      <c r="E62" s="89">
        <f>SUM(E56:E61)</f>
        <v>0</v>
      </c>
      <c r="F62" s="245"/>
      <c r="G62" s="245"/>
      <c r="H62" s="245"/>
      <c r="I62" s="245"/>
      <c r="J62" s="245"/>
      <c r="K62" s="245"/>
      <c r="L62" s="245"/>
      <c r="M62" s="245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42" t="s">
        <v>0</v>
      </c>
      <c r="C63" s="242"/>
      <c r="D63" s="242"/>
      <c r="E63" s="242"/>
      <c r="F63" s="63"/>
      <c r="G63" s="63"/>
      <c r="H63" s="64"/>
      <c r="I63" s="64"/>
      <c r="J63" s="65"/>
      <c r="K63" s="64"/>
      <c r="L63" s="64"/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 ht="15" customHeight="1">
      <c r="B64" s="237" t="s">
        <v>38</v>
      </c>
      <c r="C64" s="237"/>
      <c r="D64" s="237"/>
      <c r="E64" s="3"/>
      <c r="F64" s="244" t="s">
        <v>65</v>
      </c>
      <c r="G64" s="244"/>
      <c r="H64" s="244"/>
      <c r="I64" s="244"/>
      <c r="J64" s="244"/>
      <c r="K64" s="244"/>
      <c r="L64" s="244"/>
      <c r="M64" s="244"/>
      <c r="N64" s="7"/>
      <c r="O64" s="7"/>
      <c r="P64" s="7"/>
      <c r="Q64" s="7"/>
      <c r="R64" s="7"/>
      <c r="S64" s="7"/>
      <c r="T64" s="7"/>
      <c r="U64" s="7"/>
      <c r="V64" s="7"/>
      <c r="W64" s="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37" t="s">
        <v>39</v>
      </c>
      <c r="C65" s="237"/>
      <c r="D65" s="237"/>
      <c r="E65" s="3"/>
      <c r="F65" s="244"/>
      <c r="G65" s="244"/>
      <c r="H65" s="244"/>
      <c r="I65" s="244"/>
      <c r="J65" s="244"/>
      <c r="K65" s="244"/>
      <c r="L65" s="244"/>
      <c r="M65" s="244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>
      <c r="B66" s="243" t="s">
        <v>64</v>
      </c>
      <c r="C66" s="243"/>
      <c r="D66" s="243"/>
      <c r="E66" s="93"/>
      <c r="F66" s="63"/>
      <c r="G66" s="63"/>
      <c r="H66" s="64"/>
      <c r="I66" s="64"/>
      <c r="J66" s="65"/>
      <c r="K66" s="64"/>
      <c r="L66" s="64"/>
      <c r="M66" s="64"/>
      <c r="N66" s="64"/>
      <c r="O66" s="64"/>
      <c r="P66" s="64"/>
      <c r="Q66" s="64"/>
      <c r="R66" s="64"/>
      <c r="S66" s="64"/>
      <c r="T66" s="68"/>
      <c r="U66" s="64"/>
      <c r="V66" s="64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42" t="s">
        <v>40</v>
      </c>
      <c r="C67" s="242"/>
      <c r="D67" s="242"/>
      <c r="E67" s="242"/>
      <c r="F67" s="63"/>
      <c r="G67" s="63"/>
      <c r="H67" s="64"/>
      <c r="I67" s="64"/>
      <c r="J67" s="65"/>
      <c r="K67" s="64"/>
      <c r="L67" s="64"/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37" t="s">
        <v>41</v>
      </c>
      <c r="C68" s="237"/>
      <c r="D68" s="237"/>
      <c r="E68" s="3"/>
      <c r="F68" s="244" t="s">
        <v>65</v>
      </c>
      <c r="G68" s="244"/>
      <c r="H68" s="244"/>
      <c r="I68" s="244"/>
      <c r="J68" s="244"/>
      <c r="K68" s="244"/>
      <c r="L68" s="244"/>
      <c r="M68" s="244"/>
      <c r="N68" s="7"/>
      <c r="O68" s="7"/>
      <c r="P68" s="7"/>
      <c r="Q68" s="7"/>
      <c r="R68" s="7"/>
      <c r="S68" s="7"/>
      <c r="T68" s="7"/>
      <c r="U68" s="7"/>
      <c r="V68" s="7"/>
      <c r="W68" s="7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37" t="s">
        <v>42</v>
      </c>
      <c r="C69" s="237"/>
      <c r="D69" s="237"/>
      <c r="E69" s="3"/>
      <c r="F69" s="244"/>
      <c r="G69" s="244"/>
      <c r="H69" s="244"/>
      <c r="I69" s="244"/>
      <c r="J69" s="244"/>
      <c r="K69" s="244"/>
      <c r="L69" s="244"/>
      <c r="M69" s="244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37" t="s">
        <v>43</v>
      </c>
      <c r="C70" s="237"/>
      <c r="D70" s="237"/>
      <c r="E70" s="3"/>
      <c r="F70" s="244"/>
      <c r="G70" s="244"/>
      <c r="H70" s="244"/>
      <c r="I70" s="244"/>
      <c r="J70" s="244"/>
      <c r="K70" s="244"/>
      <c r="L70" s="244"/>
      <c r="M70" s="244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37" t="s">
        <v>44</v>
      </c>
      <c r="C71" s="237"/>
      <c r="D71" s="237"/>
      <c r="E71" s="3"/>
      <c r="F71" s="244"/>
      <c r="G71" s="244"/>
      <c r="H71" s="244"/>
      <c r="I71" s="244"/>
      <c r="J71" s="244"/>
      <c r="K71" s="244"/>
      <c r="L71" s="244"/>
      <c r="M71" s="244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37" t="s">
        <v>45</v>
      </c>
      <c r="C72" s="237"/>
      <c r="D72" s="237"/>
      <c r="E72" s="3"/>
      <c r="F72" s="244"/>
      <c r="G72" s="244"/>
      <c r="H72" s="244"/>
      <c r="I72" s="244"/>
      <c r="J72" s="244"/>
      <c r="K72" s="244"/>
      <c r="L72" s="244"/>
      <c r="M72" s="244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9" t="s">
        <v>46</v>
      </c>
      <c r="C73" s="10">
        <f>'[1]Year 1'!C74:D74+'[1]Year 2'!C74:D74+'[1]Year 3'!C74:D74+'[1]Year 4'!C74:D74+'[1]Year 5'!C74:D74</f>
        <v>0</v>
      </c>
      <c r="D73" s="4" t="s">
        <v>47</v>
      </c>
      <c r="E73" s="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257" t="s">
        <v>64</v>
      </c>
      <c r="C74" s="257"/>
      <c r="D74" s="257"/>
      <c r="E74" s="4">
        <f>SUM(E68:E72)</f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42" t="s">
        <v>48</v>
      </c>
      <c r="C75" s="242"/>
      <c r="D75" s="242"/>
      <c r="E75" s="242"/>
      <c r="F75" s="63"/>
      <c r="G75" s="63"/>
      <c r="H75" s="64"/>
      <c r="I75" s="64"/>
      <c r="J75" s="65"/>
      <c r="K75" s="64"/>
      <c r="L75" s="64"/>
      <c r="M75" s="64"/>
      <c r="N75" s="64"/>
      <c r="O75" s="64"/>
      <c r="P75" s="64"/>
      <c r="Q75" s="64"/>
      <c r="R75" s="64"/>
      <c r="S75" s="64"/>
      <c r="T75" s="68"/>
      <c r="U75" s="64"/>
      <c r="V75" s="64"/>
      <c r="W75" s="68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 ht="15" customHeight="1">
      <c r="B76" s="237" t="s">
        <v>25</v>
      </c>
      <c r="C76" s="237"/>
      <c r="D76" s="237"/>
      <c r="E76" s="3"/>
      <c r="F76" s="244" t="s">
        <v>65</v>
      </c>
      <c r="G76" s="244"/>
      <c r="H76" s="244"/>
      <c r="I76" s="244"/>
      <c r="J76" s="244"/>
      <c r="K76" s="244"/>
      <c r="L76" s="244"/>
      <c r="M76" s="244"/>
      <c r="N76" s="7"/>
      <c r="O76" s="7"/>
      <c r="P76" s="7"/>
      <c r="Q76" s="7"/>
      <c r="R76" s="7"/>
      <c r="S76" s="7"/>
      <c r="T76" s="7"/>
      <c r="U76" s="7"/>
      <c r="V76" s="7"/>
      <c r="W76" s="7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37" t="s">
        <v>49</v>
      </c>
      <c r="C77" s="237"/>
      <c r="D77" s="237"/>
      <c r="E77" s="3"/>
      <c r="F77" s="244"/>
      <c r="G77" s="244"/>
      <c r="H77" s="244"/>
      <c r="I77" s="244"/>
      <c r="J77" s="244"/>
      <c r="K77" s="244"/>
      <c r="L77" s="244"/>
      <c r="M77" s="244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37" t="s">
        <v>50</v>
      </c>
      <c r="C78" s="237"/>
      <c r="D78" s="237"/>
      <c r="E78" s="3"/>
      <c r="F78" s="244"/>
      <c r="G78" s="244"/>
      <c r="H78" s="244"/>
      <c r="I78" s="244"/>
      <c r="J78" s="244"/>
      <c r="K78" s="244"/>
      <c r="L78" s="244"/>
      <c r="M78" s="244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37" t="s">
        <v>51</v>
      </c>
      <c r="C79" s="237"/>
      <c r="D79" s="237"/>
      <c r="E79" s="3"/>
      <c r="F79" s="244"/>
      <c r="G79" s="244"/>
      <c r="H79" s="244"/>
      <c r="I79" s="244"/>
      <c r="J79" s="244"/>
      <c r="K79" s="244"/>
      <c r="L79" s="244"/>
      <c r="M79" s="244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37" t="s">
        <v>52</v>
      </c>
      <c r="C80" s="237"/>
      <c r="D80" s="237"/>
      <c r="E80" s="3"/>
      <c r="F80" s="244"/>
      <c r="G80" s="244"/>
      <c r="H80" s="244"/>
      <c r="I80" s="244"/>
      <c r="J80" s="244"/>
      <c r="K80" s="244"/>
      <c r="L80" s="244"/>
      <c r="M80" s="244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37" t="s">
        <v>53</v>
      </c>
      <c r="C81" s="237"/>
      <c r="D81" s="237"/>
      <c r="E81" s="3"/>
      <c r="F81" s="244"/>
      <c r="G81" s="244"/>
      <c r="H81" s="244"/>
      <c r="I81" s="244"/>
      <c r="J81" s="244"/>
      <c r="K81" s="244"/>
      <c r="L81" s="244"/>
      <c r="M81" s="244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37" t="s">
        <v>54</v>
      </c>
      <c r="C82" s="237"/>
      <c r="D82" s="237"/>
      <c r="E82" s="3"/>
      <c r="F82" s="244"/>
      <c r="G82" s="244"/>
      <c r="H82" s="244"/>
      <c r="I82" s="244"/>
      <c r="J82" s="244"/>
      <c r="K82" s="244"/>
      <c r="L82" s="244"/>
      <c r="M82" s="244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37" t="s">
        <v>55</v>
      </c>
      <c r="C83" s="237"/>
      <c r="D83" s="237"/>
      <c r="E83" s="3"/>
      <c r="F83" s="244"/>
      <c r="G83" s="244"/>
      <c r="H83" s="244"/>
      <c r="I83" s="244"/>
      <c r="J83" s="244"/>
      <c r="K83" s="244"/>
      <c r="L83" s="244"/>
      <c r="M83" s="244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37" t="s">
        <v>56</v>
      </c>
      <c r="C84" s="237"/>
      <c r="D84" s="237"/>
      <c r="E84" s="3"/>
      <c r="F84" s="244"/>
      <c r="G84" s="244"/>
      <c r="H84" s="244"/>
      <c r="I84" s="244"/>
      <c r="J84" s="244"/>
      <c r="K84" s="244"/>
      <c r="L84" s="244"/>
      <c r="M84" s="244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37" t="s">
        <v>45</v>
      </c>
      <c r="C85" s="237"/>
      <c r="D85" s="237"/>
      <c r="E85" s="3"/>
      <c r="F85" s="244"/>
      <c r="G85" s="244"/>
      <c r="H85" s="244"/>
      <c r="I85" s="244"/>
      <c r="J85" s="244"/>
      <c r="K85" s="244"/>
      <c r="L85" s="244"/>
      <c r="M85" s="244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>
      <c r="B86" s="243" t="s">
        <v>64</v>
      </c>
      <c r="C86" s="243"/>
      <c r="D86" s="243"/>
      <c r="E86" s="93">
        <f>SUM(E76:E85)</f>
        <v>0</v>
      </c>
      <c r="F86" s="63"/>
      <c r="G86" s="63"/>
      <c r="H86" s="64"/>
      <c r="I86" s="64"/>
      <c r="J86" s="65"/>
      <c r="K86" s="64"/>
      <c r="L86" s="64"/>
      <c r="M86" s="64"/>
      <c r="N86" s="64"/>
      <c r="O86" s="64"/>
      <c r="P86" s="64"/>
      <c r="Q86" s="64"/>
      <c r="R86" s="64"/>
      <c r="S86" s="64"/>
      <c r="T86" s="68"/>
      <c r="U86" s="64"/>
      <c r="V86" s="64"/>
      <c r="W86" s="68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93"/>
      <c r="C87" s="93"/>
      <c r="D87" s="93"/>
      <c r="E87" s="93"/>
      <c r="F87" s="63"/>
      <c r="G87" s="63"/>
      <c r="H87" s="64"/>
      <c r="I87" s="64"/>
      <c r="J87" s="65"/>
      <c r="K87" s="64"/>
      <c r="L87" s="64"/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255" t="s">
        <v>66</v>
      </c>
      <c r="C88" s="255"/>
      <c r="D88" s="255"/>
      <c r="E88" s="123">
        <f>+E86+E74+E66+E62+E54</f>
        <v>0</v>
      </c>
      <c r="F88" s="63"/>
      <c r="G88" s="63"/>
      <c r="H88" s="64"/>
      <c r="I88" s="64"/>
      <c r="J88" s="65"/>
      <c r="K88" s="64"/>
      <c r="L88" s="64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93"/>
      <c r="C89" s="93"/>
      <c r="D89" s="93"/>
      <c r="E89" s="93"/>
      <c r="F89" s="63"/>
      <c r="G89" s="63"/>
      <c r="H89" s="64"/>
      <c r="I89" s="64"/>
      <c r="J89" s="65"/>
      <c r="K89" s="64"/>
      <c r="L89" s="64"/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 t="s">
        <v>68</v>
      </c>
      <c r="C90" s="91" t="s">
        <v>70</v>
      </c>
      <c r="D90" s="91" t="s">
        <v>74</v>
      </c>
      <c r="E90" s="93"/>
      <c r="F90" s="63"/>
      <c r="G90" s="63"/>
      <c r="H90" s="64"/>
      <c r="I90" s="64"/>
      <c r="J90" s="65"/>
      <c r="K90" s="64"/>
      <c r="L90" s="64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3" t="s">
        <v>79</v>
      </c>
      <c r="C91" s="5">
        <v>0.62</v>
      </c>
      <c r="D91" s="130">
        <f>+C54</f>
        <v>0</v>
      </c>
      <c r="E91" s="135">
        <f>+C91*D91</f>
        <v>0</v>
      </c>
      <c r="F91" s="8"/>
      <c r="G91" s="63"/>
      <c r="H91" s="64"/>
      <c r="I91" s="64"/>
      <c r="J91" s="65"/>
      <c r="K91" s="64"/>
      <c r="L91" s="64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94" t="s">
        <v>73</v>
      </c>
      <c r="C92" s="91"/>
      <c r="D92" s="91"/>
      <c r="E92" s="93"/>
      <c r="F92" s="63"/>
      <c r="G92" s="63"/>
      <c r="H92" s="64"/>
      <c r="I92" s="64"/>
      <c r="J92" s="65"/>
      <c r="K92" s="64"/>
      <c r="L92" s="64"/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241" t="s">
        <v>57</v>
      </c>
      <c r="C93" s="241"/>
      <c r="D93" s="241"/>
      <c r="E93" s="241"/>
      <c r="F93" s="63"/>
      <c r="G93" s="63"/>
      <c r="H93" s="64"/>
      <c r="I93" s="64"/>
      <c r="J93" s="65"/>
      <c r="K93" s="64"/>
      <c r="L93" s="64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93"/>
      <c r="C94" s="93"/>
      <c r="D94" s="93"/>
      <c r="E94" s="93"/>
      <c r="F94" s="63"/>
      <c r="G94" s="63"/>
      <c r="H94" s="64"/>
      <c r="I94" s="64"/>
      <c r="J94" s="65"/>
      <c r="K94" s="64"/>
      <c r="L94" s="64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255" t="s">
        <v>71</v>
      </c>
      <c r="C95" s="255"/>
      <c r="D95" s="255"/>
      <c r="E95" s="133">
        <f>+E91+E92</f>
        <v>0</v>
      </c>
      <c r="F95" s="63"/>
      <c r="G95" s="63"/>
      <c r="H95" s="64"/>
      <c r="I95" s="64"/>
      <c r="J95" s="65"/>
      <c r="K95" s="64"/>
      <c r="L95" s="64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93"/>
      <c r="C96" s="93"/>
      <c r="D96" s="93"/>
      <c r="E96" s="125"/>
      <c r="F96" s="63"/>
      <c r="G96" s="63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255" t="s">
        <v>72</v>
      </c>
      <c r="C97" s="255"/>
      <c r="D97" s="255"/>
      <c r="E97" s="123">
        <f>+E95+E88</f>
        <v>0</v>
      </c>
      <c r="F97" s="63"/>
      <c r="G97" s="63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F98" s="63"/>
      <c r="G98" s="63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</sheetData>
  <mergeCells count="58">
    <mergeCell ref="F68:M72"/>
    <mergeCell ref="F76:M85"/>
    <mergeCell ref="B86:D86"/>
    <mergeCell ref="B88:D88"/>
    <mergeCell ref="B93:E93"/>
    <mergeCell ref="B78:D78"/>
    <mergeCell ref="B79:D79"/>
    <mergeCell ref="B72:D72"/>
    <mergeCell ref="B95:D95"/>
    <mergeCell ref="B97:D97"/>
    <mergeCell ref="F36:M41"/>
    <mergeCell ref="F45:M52"/>
    <mergeCell ref="F56:M62"/>
    <mergeCell ref="F64:M65"/>
    <mergeCell ref="B80:D80"/>
    <mergeCell ref="B81:D81"/>
    <mergeCell ref="B82:D82"/>
    <mergeCell ref="B83:D83"/>
    <mergeCell ref="B84:D84"/>
    <mergeCell ref="B85:D85"/>
    <mergeCell ref="B74:D74"/>
    <mergeCell ref="B75:E75"/>
    <mergeCell ref="B76:D76"/>
    <mergeCell ref="B77:D77"/>
    <mergeCell ref="B67:E67"/>
    <mergeCell ref="B68:D68"/>
    <mergeCell ref="B69:D69"/>
    <mergeCell ref="B70:D70"/>
    <mergeCell ref="B71:D71"/>
    <mergeCell ref="B66:D66"/>
    <mergeCell ref="B55:E55"/>
    <mergeCell ref="B56:D56"/>
    <mergeCell ref="B57:D57"/>
    <mergeCell ref="B58:D58"/>
    <mergeCell ref="B59:D59"/>
    <mergeCell ref="B60:D60"/>
    <mergeCell ref="B61:D61"/>
    <mergeCell ref="B62:D62"/>
    <mergeCell ref="B63:E63"/>
    <mergeCell ref="B64:D64"/>
    <mergeCell ref="B65:D65"/>
    <mergeCell ref="B26:H26"/>
    <mergeCell ref="B43:B44"/>
    <mergeCell ref="C43:C44"/>
    <mergeCell ref="D43:D44"/>
    <mergeCell ref="E43:E44"/>
    <mergeCell ref="X15:X16"/>
    <mergeCell ref="B1:M2"/>
    <mergeCell ref="B3:F3"/>
    <mergeCell ref="I4:W4"/>
    <mergeCell ref="X4:X6"/>
    <mergeCell ref="F6:H6"/>
    <mergeCell ref="B14:H14"/>
    <mergeCell ref="B15:B16"/>
    <mergeCell ref="C15:C16"/>
    <mergeCell ref="D15:D16"/>
    <mergeCell ref="E15:E16"/>
    <mergeCell ref="F15:H15"/>
  </mergeCells>
  <dataValidations count="3">
    <dataValidation type="list" allowBlank="1" showInputMessage="1" showErrorMessage="1" sqref="F91">
      <formula1>"Modified Total Direct Costs (MTDC), Total Direct Costs (TDC), Salaries and Wages"</formula1>
    </dataValidation>
    <dataValidation type="list" allowBlank="1" showInputMessage="1" showErrorMessage="1" sqref="C8:C13 AE5 C17:C25">
      <formula1>$AE$5:$AE$13</formula1>
    </dataValidation>
    <dataValidation type="list" allowBlank="1" showInputMessage="1" showErrorMessage="1" sqref="AE6:AE13">
      <formula1>$AC$7:$AC$15</formula1>
    </dataValidation>
  </dataValidations>
  <pageMargins left="0.7" right="0.7" top="0.75" bottom="0.75" header="0.3" footer="0.3"/>
  <pageSetup paperSize="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8"/>
  <sheetViews>
    <sheetView zoomScaleNormal="100" workbookViewId="0">
      <selection activeCell="E17" sqref="E17"/>
    </sheetView>
  </sheetViews>
  <sheetFormatPr defaultColWidth="13.7109375" defaultRowHeight="11.25"/>
  <cols>
    <col min="1" max="1" width="2" style="13" customWidth="1"/>
    <col min="2" max="2" width="27" style="13" bestFit="1" customWidth="1"/>
    <col min="3" max="3" width="12.42578125" style="13" customWidth="1"/>
    <col min="4" max="4" width="10.28515625" style="13" customWidth="1"/>
    <col min="5" max="5" width="11.140625" style="13" customWidth="1"/>
    <col min="6" max="6" width="9" style="60" bestFit="1" customWidth="1"/>
    <col min="7" max="7" width="9" style="60" customWidth="1"/>
    <col min="8" max="8" width="7.85546875" style="13" bestFit="1" customWidth="1"/>
    <col min="9" max="9" width="10.7109375" style="13" bestFit="1" customWidth="1"/>
    <col min="10" max="10" width="7.7109375" style="61" bestFit="1" customWidth="1"/>
    <col min="11" max="11" width="10.7109375" style="13" bestFit="1" customWidth="1"/>
    <col min="12" max="12" width="10.140625" style="13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9" style="13" bestFit="1" customWidth="1"/>
    <col min="19" max="19" width="8.28515625" style="13" customWidth="1"/>
    <col min="20" max="20" width="9.140625" style="14" bestFit="1" customWidth="1"/>
    <col min="21" max="21" width="7.7109375" style="13" bestFit="1" customWidth="1"/>
    <col min="22" max="22" width="10.140625" style="13" bestFit="1" customWidth="1"/>
    <col min="23" max="23" width="10.140625" style="14" bestFit="1" customWidth="1"/>
    <col min="24" max="24" width="10.140625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9.7109375" style="13" bestFit="1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29" s="11" customFormat="1" ht="12.75" customHeight="1">
      <c r="B1" s="229" t="s">
        <v>28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T1" s="12"/>
      <c r="W1" s="12"/>
    </row>
    <row r="2" spans="1:29" ht="12" customHeight="1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29" ht="37.5" customHeight="1" thickBot="1">
      <c r="B3" s="230" t="s">
        <v>29</v>
      </c>
      <c r="C3" s="230"/>
      <c r="D3" s="230"/>
      <c r="E3" s="230"/>
      <c r="F3" s="230"/>
      <c r="G3" s="2"/>
      <c r="H3" s="1"/>
      <c r="I3" s="1"/>
      <c r="J3" s="1"/>
      <c r="K3" s="1"/>
      <c r="L3" s="1"/>
      <c r="M3" s="1"/>
    </row>
    <row r="4" spans="1:29" s="15" customFormat="1" ht="11.25" customHeight="1">
      <c r="I4" s="231" t="s">
        <v>24</v>
      </c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3"/>
      <c r="X4" s="238" t="s">
        <v>3</v>
      </c>
    </row>
    <row r="5" spans="1:29" s="15" customFormat="1" ht="22.5">
      <c r="H5" s="16"/>
      <c r="I5" s="17" t="s">
        <v>27</v>
      </c>
      <c r="J5" s="18" t="s">
        <v>16</v>
      </c>
      <c r="K5" s="97" t="s">
        <v>20</v>
      </c>
      <c r="L5" s="19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39"/>
      <c r="AC5" s="199" t="s">
        <v>157</v>
      </c>
    </row>
    <row r="6" spans="1:29" s="22" customFormat="1" ht="49.5" customHeight="1" thickBot="1">
      <c r="B6" s="23" t="s">
        <v>1</v>
      </c>
      <c r="C6" s="24" t="s">
        <v>163</v>
      </c>
      <c r="D6" s="25" t="s">
        <v>26</v>
      </c>
      <c r="E6" s="24"/>
      <c r="F6" s="234" t="s">
        <v>32</v>
      </c>
      <c r="G6" s="234"/>
      <c r="H6" s="234"/>
      <c r="I6" s="26"/>
      <c r="J6" s="27"/>
      <c r="K6" s="98"/>
      <c r="L6" s="26"/>
      <c r="M6" s="107">
        <v>6.2E-2</v>
      </c>
      <c r="N6" s="107">
        <v>1.4500000000000001E-2</v>
      </c>
      <c r="O6" s="107">
        <v>1.4E-2</v>
      </c>
      <c r="P6" s="107">
        <v>0.1457</v>
      </c>
      <c r="Q6" s="107">
        <v>4.3999999999999997E-2</v>
      </c>
      <c r="R6" s="98"/>
      <c r="S6" s="98">
        <v>598.41999999999996</v>
      </c>
      <c r="T6" s="108">
        <v>600</v>
      </c>
      <c r="U6" s="109">
        <v>9.0499999999999997E-2</v>
      </c>
      <c r="V6" s="98"/>
      <c r="W6" s="110"/>
      <c r="X6" s="240"/>
      <c r="AC6" s="199" t="s">
        <v>162</v>
      </c>
    </row>
    <row r="7" spans="1:29" s="22" customFormat="1" ht="19.5" customHeight="1">
      <c r="B7" s="29" t="s">
        <v>30</v>
      </c>
      <c r="C7" s="30"/>
      <c r="D7" s="31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13" si="0">W7</f>
        <v>0</v>
      </c>
      <c r="AC7" s="199" t="s">
        <v>165</v>
      </c>
    </row>
    <row r="8" spans="1:29" s="22" customFormat="1" ht="18" customHeight="1">
      <c r="A8" s="22">
        <v>1</v>
      </c>
      <c r="B8" s="23">
        <f>+'Year 1'!B8</f>
        <v>0</v>
      </c>
      <c r="C8" s="40">
        <f>+'Year 1'!C8</f>
        <v>0</v>
      </c>
      <c r="D8" s="25">
        <f>+'Year 1'!D8</f>
        <v>0</v>
      </c>
      <c r="E8" s="40">
        <f>+'Year 1'!E8</f>
        <v>0</v>
      </c>
      <c r="F8" s="197">
        <f>+'Year 1'!F8</f>
        <v>0</v>
      </c>
      <c r="G8" s="197">
        <f>+'Year 1'!G8</f>
        <v>0</v>
      </c>
      <c r="H8" s="40">
        <f>+'Year 1'!H8</f>
        <v>0</v>
      </c>
      <c r="I8" s="41">
        <f>+'Year 1'!I8</f>
        <v>0</v>
      </c>
      <c r="J8" s="42">
        <v>0</v>
      </c>
      <c r="K8" s="100">
        <f>IF(I8&gt;0,+I8*(1+J8),I8)</f>
        <v>0</v>
      </c>
      <c r="L8" s="100">
        <f>IF(OR(C8="Undergraduate Students",C8="Payments above base salary"),+K8*E8,IF(F8&gt;0,+K8/9*D8*F8,IF(G8&gt;0,+K8/12*D8*G8,IF(H8&gt;0,+K8/9*H8*D8,0))))</f>
        <v>0</v>
      </c>
      <c r="M8" s="100">
        <f>IF(C8="Undergraduate Students",0,+$L8*$M$6)</f>
        <v>0</v>
      </c>
      <c r="N8" s="100">
        <f>IF(C8="Undergraduate Students",0,+$L8*$N$6)</f>
        <v>0</v>
      </c>
      <c r="O8" s="100">
        <f t="shared" ref="O8:O13" si="1">+$L8*$O$6</f>
        <v>0</v>
      </c>
      <c r="P8" s="100">
        <f>IF(OR(C8="Undergraduate Students",C8="Payments above base salary"),0,IF(H8&gt;0,0,+L8*$P$6))</f>
        <v>0</v>
      </c>
      <c r="Q8" s="100">
        <f>IF(C8="Undergraduate Students",0,IF(L8&gt;7000,7000*$Q$6,IF(L8&lt;7000,+L8*$Q$6)))</f>
        <v>0</v>
      </c>
      <c r="R8" s="100">
        <f t="shared" ref="R8:R13" si="2">SUM(M8:Q8)</f>
        <v>0</v>
      </c>
      <c r="S8" s="100">
        <f>IF(OR(C8="Undergraduate Students",C8="Payments above base salary"),0,IF(L8&gt;0,+$S$6*D8*F8,0))</f>
        <v>0</v>
      </c>
      <c r="T8" s="100">
        <f>IF(OR(C8="Undergraduate Students",C8="Payments above base salary"),0,IF(F8&gt;0,+$T$6*D8,IF(G8&gt;0,+$T$6*D8,0)))</f>
        <v>0</v>
      </c>
      <c r="U8" s="100">
        <f t="shared" ref="U8:U13" si="3">+T8*$U$6</f>
        <v>0</v>
      </c>
      <c r="V8" s="100">
        <f t="shared" ref="V8:V13" si="4">SUM(R8:U8)</f>
        <v>0</v>
      </c>
      <c r="W8" s="100">
        <f t="shared" ref="W8:W13" si="5">(L8+V8)</f>
        <v>0</v>
      </c>
      <c r="X8" s="104">
        <f t="shared" si="0"/>
        <v>0</v>
      </c>
      <c r="AC8" s="199" t="s">
        <v>161</v>
      </c>
    </row>
    <row r="9" spans="1:29" s="22" customFormat="1" ht="18" customHeight="1">
      <c r="A9" s="22">
        <v>2</v>
      </c>
      <c r="B9" s="23">
        <f>+'Year 1'!B9</f>
        <v>0</v>
      </c>
      <c r="C9" s="40">
        <f>+'Year 1'!C9</f>
        <v>0</v>
      </c>
      <c r="D9" s="25">
        <f>+'Year 1'!D9</f>
        <v>0</v>
      </c>
      <c r="E9" s="40">
        <f>+'Year 1'!E9</f>
        <v>0</v>
      </c>
      <c r="F9" s="197">
        <f>+'Year 1'!F9</f>
        <v>0</v>
      </c>
      <c r="G9" s="197">
        <f>+'Year 1'!G9</f>
        <v>0</v>
      </c>
      <c r="H9" s="40">
        <f>+'Year 1'!H9</f>
        <v>0</v>
      </c>
      <c r="I9" s="41">
        <f>+'Year 1'!I9</f>
        <v>0</v>
      </c>
      <c r="J9" s="42">
        <f t="shared" ref="J9:J13" si="6">+I9*$J$6</f>
        <v>0</v>
      </c>
      <c r="K9" s="100">
        <f t="shared" ref="K9:K13" si="7">IF(I9&gt;0,+I9*(1+J9),I9)</f>
        <v>0</v>
      </c>
      <c r="L9" s="100">
        <f t="shared" ref="L9:L13" si="8">IF(OR(C9="Undergraduate Students",C9="Payments above base salary"),+K9*E9,IF(F9&gt;0,+K9/9*D9*F9,IF(G9&gt;0,+K9/12*D9*G9,IF(H9&gt;0,+K9/9*H9*D9,0))))</f>
        <v>0</v>
      </c>
      <c r="M9" s="100">
        <f t="shared" ref="M9:M13" si="9">IF(C9="Undergraduate Students",0,+$L9*$M$6)</f>
        <v>0</v>
      </c>
      <c r="N9" s="100">
        <f t="shared" ref="N9:N13" si="10">IF(C9="Undergraduate Students",0,+$L9*$N$6)</f>
        <v>0</v>
      </c>
      <c r="O9" s="100">
        <f t="shared" si="1"/>
        <v>0</v>
      </c>
      <c r="P9" s="100">
        <f t="shared" ref="P9:P13" si="11">IF(OR(C9="Undergraduate Students",C9="Payments above base salary"),0,IF(H9&gt;0,0,+L9*$P$6))</f>
        <v>0</v>
      </c>
      <c r="Q9" s="100">
        <f t="shared" ref="Q9:Q13" si="12">IF(C9="Undergraduate Students",0,IF(L9&gt;7000,7000*$Q$6,IF(L9&lt;7000,+L9*$Q$6)))</f>
        <v>0</v>
      </c>
      <c r="R9" s="100">
        <f t="shared" si="2"/>
        <v>0</v>
      </c>
      <c r="S9" s="100">
        <f t="shared" ref="S9:S13" si="13">IF(OR(C9="Undergraduate Students",C9="Payments above base salary"),0,IF(L9&gt;0,+$S$6*D9*F9,0))</f>
        <v>0</v>
      </c>
      <c r="T9" s="100">
        <f t="shared" ref="T9:T13" si="14">IF(OR(C9="Undergraduate Students",C9="Payments above base salary"),0,IF(F9&gt;0,+$T$6*D9,IF(G9&gt;0,+$T$6*D9,0)))</f>
        <v>0</v>
      </c>
      <c r="U9" s="100">
        <f t="shared" si="3"/>
        <v>0</v>
      </c>
      <c r="V9" s="100">
        <f t="shared" si="4"/>
        <v>0</v>
      </c>
      <c r="W9" s="100">
        <f t="shared" si="5"/>
        <v>0</v>
      </c>
      <c r="X9" s="104">
        <f t="shared" si="0"/>
        <v>0</v>
      </c>
      <c r="AC9" s="199" t="s">
        <v>160</v>
      </c>
    </row>
    <row r="10" spans="1:29" s="22" customFormat="1" ht="18" customHeight="1">
      <c r="A10" s="22">
        <v>3</v>
      </c>
      <c r="B10" s="23">
        <f>+'Year 1'!B10</f>
        <v>0</v>
      </c>
      <c r="C10" s="40">
        <f>+'Year 1'!C10</f>
        <v>0</v>
      </c>
      <c r="D10" s="25">
        <f>+'Year 1'!D10</f>
        <v>0</v>
      </c>
      <c r="E10" s="40">
        <f>+'Year 1'!E10</f>
        <v>0</v>
      </c>
      <c r="F10" s="197">
        <f>+'Year 1'!F10</f>
        <v>0</v>
      </c>
      <c r="G10" s="197">
        <f>+'Year 1'!G10</f>
        <v>0</v>
      </c>
      <c r="H10" s="40">
        <f>+'Year 1'!H10</f>
        <v>0</v>
      </c>
      <c r="I10" s="41">
        <f>+'Year 1'!I10</f>
        <v>0</v>
      </c>
      <c r="J10" s="42">
        <f t="shared" si="6"/>
        <v>0</v>
      </c>
      <c r="K10" s="100">
        <f t="shared" si="7"/>
        <v>0</v>
      </c>
      <c r="L10" s="100">
        <f t="shared" si="8"/>
        <v>0</v>
      </c>
      <c r="M10" s="100">
        <f t="shared" si="9"/>
        <v>0</v>
      </c>
      <c r="N10" s="100">
        <f t="shared" si="10"/>
        <v>0</v>
      </c>
      <c r="O10" s="100">
        <f t="shared" si="1"/>
        <v>0</v>
      </c>
      <c r="P10" s="100">
        <f t="shared" si="11"/>
        <v>0</v>
      </c>
      <c r="Q10" s="100">
        <f t="shared" si="12"/>
        <v>0</v>
      </c>
      <c r="R10" s="100">
        <f t="shared" si="2"/>
        <v>0</v>
      </c>
      <c r="S10" s="100">
        <f t="shared" si="13"/>
        <v>0</v>
      </c>
      <c r="T10" s="100">
        <f t="shared" si="14"/>
        <v>0</v>
      </c>
      <c r="U10" s="100">
        <f t="shared" si="3"/>
        <v>0</v>
      </c>
      <c r="V10" s="100">
        <f t="shared" si="4"/>
        <v>0</v>
      </c>
      <c r="W10" s="100">
        <f t="shared" si="5"/>
        <v>0</v>
      </c>
      <c r="X10" s="104">
        <f t="shared" si="0"/>
        <v>0</v>
      </c>
      <c r="AC10" s="199" t="s">
        <v>159</v>
      </c>
    </row>
    <row r="11" spans="1:29" s="22" customFormat="1" ht="18" customHeight="1">
      <c r="A11" s="22">
        <v>4</v>
      </c>
      <c r="B11" s="23">
        <f>+'Year 1'!B11</f>
        <v>0</v>
      </c>
      <c r="C11" s="40">
        <f>+'Year 1'!C11</f>
        <v>0</v>
      </c>
      <c r="D11" s="25">
        <f>+'Year 1'!D11</f>
        <v>0</v>
      </c>
      <c r="E11" s="40">
        <f>+'Year 1'!E11</f>
        <v>0</v>
      </c>
      <c r="F11" s="197">
        <f>+'Year 1'!F11</f>
        <v>0</v>
      </c>
      <c r="G11" s="197">
        <f>+'Year 1'!G11</f>
        <v>0</v>
      </c>
      <c r="H11" s="40">
        <f>+'Year 1'!H11</f>
        <v>0</v>
      </c>
      <c r="I11" s="41">
        <f>+'Year 1'!I11</f>
        <v>0</v>
      </c>
      <c r="J11" s="42">
        <f t="shared" si="6"/>
        <v>0</v>
      </c>
      <c r="K11" s="100">
        <f t="shared" si="7"/>
        <v>0</v>
      </c>
      <c r="L11" s="100">
        <f t="shared" si="8"/>
        <v>0</v>
      </c>
      <c r="M11" s="100">
        <f t="shared" si="9"/>
        <v>0</v>
      </c>
      <c r="N11" s="100">
        <f t="shared" si="10"/>
        <v>0</v>
      </c>
      <c r="O11" s="100">
        <f t="shared" si="1"/>
        <v>0</v>
      </c>
      <c r="P11" s="100">
        <f t="shared" si="11"/>
        <v>0</v>
      </c>
      <c r="Q11" s="100">
        <f t="shared" si="12"/>
        <v>0</v>
      </c>
      <c r="R11" s="100">
        <f t="shared" si="2"/>
        <v>0</v>
      </c>
      <c r="S11" s="100">
        <f t="shared" si="13"/>
        <v>0</v>
      </c>
      <c r="T11" s="100">
        <f t="shared" si="14"/>
        <v>0</v>
      </c>
      <c r="U11" s="100">
        <f t="shared" si="3"/>
        <v>0</v>
      </c>
      <c r="V11" s="100">
        <f t="shared" si="4"/>
        <v>0</v>
      </c>
      <c r="W11" s="100">
        <f t="shared" si="5"/>
        <v>0</v>
      </c>
      <c r="X11" s="104">
        <f t="shared" si="0"/>
        <v>0</v>
      </c>
      <c r="AC11" s="200" t="s">
        <v>158</v>
      </c>
    </row>
    <row r="12" spans="1:29" s="22" customFormat="1" ht="18" customHeight="1">
      <c r="A12" s="22">
        <v>5</v>
      </c>
      <c r="B12" s="23">
        <f>+'Year 1'!B12</f>
        <v>0</v>
      </c>
      <c r="C12" s="40">
        <f>+'Year 1'!C12</f>
        <v>0</v>
      </c>
      <c r="D12" s="25">
        <f>+'Year 1'!D12</f>
        <v>0</v>
      </c>
      <c r="E12" s="40">
        <f>+'Year 1'!E12</f>
        <v>0</v>
      </c>
      <c r="F12" s="197">
        <f>+'Year 1'!F12</f>
        <v>0</v>
      </c>
      <c r="G12" s="197">
        <f>+'Year 1'!G12</f>
        <v>0</v>
      </c>
      <c r="H12" s="40">
        <f>+'Year 1'!H12</f>
        <v>0</v>
      </c>
      <c r="I12" s="41">
        <f>+'Year 1'!I12</f>
        <v>0</v>
      </c>
      <c r="J12" s="42">
        <f t="shared" si="6"/>
        <v>0</v>
      </c>
      <c r="K12" s="100">
        <f t="shared" si="7"/>
        <v>0</v>
      </c>
      <c r="L12" s="100">
        <f t="shared" si="8"/>
        <v>0</v>
      </c>
      <c r="M12" s="100">
        <f t="shared" si="9"/>
        <v>0</v>
      </c>
      <c r="N12" s="100">
        <f t="shared" si="10"/>
        <v>0</v>
      </c>
      <c r="O12" s="100">
        <f t="shared" si="1"/>
        <v>0</v>
      </c>
      <c r="P12" s="100">
        <f t="shared" si="11"/>
        <v>0</v>
      </c>
      <c r="Q12" s="100">
        <f t="shared" si="12"/>
        <v>0</v>
      </c>
      <c r="R12" s="100">
        <f t="shared" si="2"/>
        <v>0</v>
      </c>
      <c r="S12" s="100">
        <f t="shared" si="13"/>
        <v>0</v>
      </c>
      <c r="T12" s="100">
        <f t="shared" si="14"/>
        <v>0</v>
      </c>
      <c r="U12" s="100">
        <f t="shared" si="3"/>
        <v>0</v>
      </c>
      <c r="V12" s="100">
        <f t="shared" si="4"/>
        <v>0</v>
      </c>
      <c r="W12" s="100">
        <f t="shared" si="5"/>
        <v>0</v>
      </c>
      <c r="X12" s="104">
        <f t="shared" si="0"/>
        <v>0</v>
      </c>
      <c r="AC12" s="201" t="s">
        <v>45</v>
      </c>
    </row>
    <row r="13" spans="1:29" s="22" customFormat="1" ht="18" customHeight="1">
      <c r="A13" s="22">
        <v>6</v>
      </c>
      <c r="B13" s="23">
        <f>+'Year 1'!B13</f>
        <v>0</v>
      </c>
      <c r="C13" s="40">
        <f>+'Year 1'!C13</f>
        <v>0</v>
      </c>
      <c r="D13" s="25">
        <f>+'Year 1'!D13</f>
        <v>0</v>
      </c>
      <c r="E13" s="40">
        <f>+'Year 1'!E13</f>
        <v>0</v>
      </c>
      <c r="F13" s="197">
        <f>+'Year 1'!F13</f>
        <v>0</v>
      </c>
      <c r="G13" s="197">
        <f>+'Year 1'!G13</f>
        <v>0</v>
      </c>
      <c r="H13" s="40">
        <f>+'Year 1'!H13</f>
        <v>0</v>
      </c>
      <c r="I13" s="41">
        <f>+'Year 1'!I13</f>
        <v>0</v>
      </c>
      <c r="J13" s="42">
        <f t="shared" si="6"/>
        <v>0</v>
      </c>
      <c r="K13" s="100">
        <f t="shared" si="7"/>
        <v>0</v>
      </c>
      <c r="L13" s="100">
        <f t="shared" si="8"/>
        <v>0</v>
      </c>
      <c r="M13" s="100">
        <f t="shared" si="9"/>
        <v>0</v>
      </c>
      <c r="N13" s="100">
        <f t="shared" si="10"/>
        <v>0</v>
      </c>
      <c r="O13" s="100">
        <f t="shared" si="1"/>
        <v>0</v>
      </c>
      <c r="P13" s="100">
        <f t="shared" si="11"/>
        <v>0</v>
      </c>
      <c r="Q13" s="100">
        <f t="shared" si="12"/>
        <v>0</v>
      </c>
      <c r="R13" s="100">
        <f t="shared" si="2"/>
        <v>0</v>
      </c>
      <c r="S13" s="100">
        <f t="shared" si="13"/>
        <v>0</v>
      </c>
      <c r="T13" s="100">
        <f t="shared" si="14"/>
        <v>0</v>
      </c>
      <c r="U13" s="100">
        <f t="shared" si="3"/>
        <v>0</v>
      </c>
      <c r="V13" s="100">
        <f t="shared" si="4"/>
        <v>0</v>
      </c>
      <c r="W13" s="100">
        <f t="shared" si="5"/>
        <v>0</v>
      </c>
      <c r="X13" s="104">
        <f t="shared" si="0"/>
        <v>0</v>
      </c>
      <c r="AC13" s="198" t="s">
        <v>164</v>
      </c>
    </row>
    <row r="14" spans="1:29" s="22" customFormat="1" ht="18" customHeight="1" thickBot="1">
      <c r="B14" s="235" t="s">
        <v>33</v>
      </c>
      <c r="C14" s="236"/>
      <c r="D14" s="236"/>
      <c r="E14" s="236"/>
      <c r="F14" s="236"/>
      <c r="G14" s="236"/>
      <c r="H14" s="236"/>
      <c r="I14" s="43">
        <f>SUM(I7:I13)</f>
        <v>0</v>
      </c>
      <c r="J14" s="43">
        <f t="shared" ref="J14:X14" si="15">SUM(J7:J13)</f>
        <v>0</v>
      </c>
      <c r="K14" s="101">
        <f t="shared" si="15"/>
        <v>0</v>
      </c>
      <c r="L14" s="101">
        <f t="shared" si="15"/>
        <v>0</v>
      </c>
      <c r="M14" s="101">
        <f t="shared" si="15"/>
        <v>0</v>
      </c>
      <c r="N14" s="101">
        <f t="shared" si="15"/>
        <v>0</v>
      </c>
      <c r="O14" s="101">
        <f t="shared" si="15"/>
        <v>0</v>
      </c>
      <c r="P14" s="101">
        <f t="shared" si="15"/>
        <v>0</v>
      </c>
      <c r="Q14" s="101">
        <f t="shared" si="15"/>
        <v>0</v>
      </c>
      <c r="R14" s="101">
        <f t="shared" si="15"/>
        <v>0</v>
      </c>
      <c r="S14" s="101">
        <f t="shared" si="15"/>
        <v>0</v>
      </c>
      <c r="T14" s="101">
        <f t="shared" si="15"/>
        <v>0</v>
      </c>
      <c r="U14" s="101">
        <f t="shared" si="15"/>
        <v>0</v>
      </c>
      <c r="V14" s="101">
        <f t="shared" si="15"/>
        <v>0</v>
      </c>
      <c r="W14" s="101">
        <f t="shared" si="15"/>
        <v>0</v>
      </c>
      <c r="X14" s="101">
        <f t="shared" si="15"/>
        <v>0</v>
      </c>
    </row>
    <row r="15" spans="1:29" s="22" customFormat="1" ht="25.5" customHeight="1">
      <c r="B15" s="251" t="s">
        <v>31</v>
      </c>
      <c r="C15" s="227" t="s">
        <v>163</v>
      </c>
      <c r="D15" s="259" t="s">
        <v>26</v>
      </c>
      <c r="E15" s="227" t="s">
        <v>166</v>
      </c>
      <c r="F15" s="250" t="s">
        <v>32</v>
      </c>
      <c r="G15" s="250"/>
      <c r="H15" s="250"/>
      <c r="I15" s="44" t="s">
        <v>27</v>
      </c>
      <c r="J15" s="45" t="s">
        <v>16</v>
      </c>
      <c r="K15" s="102" t="s">
        <v>20</v>
      </c>
      <c r="L15" s="102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46" t="s">
        <v>3</v>
      </c>
    </row>
    <row r="16" spans="1:29" s="22" customFormat="1" ht="25.5" customHeight="1" thickBot="1">
      <c r="B16" s="252"/>
      <c r="C16" s="228"/>
      <c r="D16" s="260"/>
      <c r="E16" s="228"/>
      <c r="F16" s="196" t="s">
        <v>21</v>
      </c>
      <c r="G16" s="196" t="s">
        <v>35</v>
      </c>
      <c r="H16" s="196" t="s">
        <v>23</v>
      </c>
      <c r="I16" s="26"/>
      <c r="J16" s="27"/>
      <c r="K16" s="98"/>
      <c r="L16" s="98"/>
      <c r="M16" s="107">
        <v>6.2E-2</v>
      </c>
      <c r="N16" s="107">
        <v>1.4500000000000001E-2</v>
      </c>
      <c r="O16" s="107">
        <v>1.4E-2</v>
      </c>
      <c r="P16" s="107">
        <v>0.1457</v>
      </c>
      <c r="Q16" s="107">
        <v>4.3999999999999997E-2</v>
      </c>
      <c r="R16" s="98"/>
      <c r="S16" s="98">
        <v>598.41999999999996</v>
      </c>
      <c r="T16" s="108">
        <v>600</v>
      </c>
      <c r="U16" s="109">
        <v>9.0499999999999997E-2</v>
      </c>
      <c r="V16" s="98"/>
      <c r="W16" s="110"/>
      <c r="X16" s="247"/>
    </row>
    <row r="17" spans="1:48" ht="18" customHeight="1">
      <c r="A17" s="13">
        <v>1</v>
      </c>
      <c r="B17" s="23">
        <f>+'Year 1'!B17</f>
        <v>0</v>
      </c>
      <c r="C17" s="40">
        <f>+'Year 1'!C17</f>
        <v>0</v>
      </c>
      <c r="D17" s="25">
        <f>+'Year 1'!D17</f>
        <v>0</v>
      </c>
      <c r="E17" s="40">
        <f>+'Year 1'!E17</f>
        <v>0</v>
      </c>
      <c r="F17" s="197">
        <f>+'Year 1'!F17</f>
        <v>0</v>
      </c>
      <c r="G17" s="197">
        <f>+'Year 1'!G17</f>
        <v>0</v>
      </c>
      <c r="H17" s="40">
        <f>+'Year 1'!H17</f>
        <v>0</v>
      </c>
      <c r="I17" s="41">
        <f>+'Year 1'!I17</f>
        <v>0</v>
      </c>
      <c r="J17" s="48">
        <v>0</v>
      </c>
      <c r="K17" s="103">
        <f t="shared" ref="K17:K25" si="16">IF(I17&gt;0,+I17*(1+J17),I17)</f>
        <v>0</v>
      </c>
      <c r="L17" s="100">
        <f t="shared" ref="L17:L18" si="17">IF(OR(C17="Undergraduate Students",C17="Payments above base salary"),+K17,IF(F17&gt;0,+K17/9*D17*F17,IF(G17&gt;0,+K17/12*D17*G17,IF(H17&gt;0,+K17/9*H17*D17,0))))*E17</f>
        <v>0</v>
      </c>
      <c r="M17" s="100">
        <f t="shared" ref="M17:M25" si="18">IF(C17="Undergraduate Students",0,+$L17*$M$6)</f>
        <v>0</v>
      </c>
      <c r="N17" s="100">
        <f t="shared" ref="N17:N25" si="19">IF(C17="Undergraduate Students",0,+$L17*$N$6)</f>
        <v>0</v>
      </c>
      <c r="O17" s="100">
        <f t="shared" ref="O17:O25" si="20">+$L17*$O$6</f>
        <v>0</v>
      </c>
      <c r="P17" s="100">
        <f t="shared" ref="P17:P25" si="21">IF(OR(C17="Undergraduate Students",C17="Payments above base salary"),0,IF(H17&gt;0,0,+L17*$P$6))</f>
        <v>0</v>
      </c>
      <c r="Q17" s="100">
        <f t="shared" ref="Q17:Q25" si="22">IF(C17="Undergraduate Students",0,IF(L17&gt;7000,7000*$Q$6,IF(L17&lt;7000,+L17*$Q$6)))</f>
        <v>0</v>
      </c>
      <c r="R17" s="100">
        <f t="shared" ref="R17:R25" si="23">SUM(M17:Q17)</f>
        <v>0</v>
      </c>
      <c r="S17" s="100">
        <f t="shared" ref="S17:S25" si="24">IF(OR(C17="Undergraduate Students",C17="Payments above base salary"),0,IF(L17&gt;0,+$S$6*D17*F17,0))</f>
        <v>0</v>
      </c>
      <c r="T17" s="100">
        <f t="shared" ref="T17:T25" si="25">IF(OR(C17="Undergraduate Students",C17="Payments above base salary"),0,IF(F17&gt;0,+$T$6*D17,IF(G17&gt;0,+$T$6*D17,0)))</f>
        <v>0</v>
      </c>
      <c r="U17" s="100">
        <f t="shared" ref="U17:U25" si="26">+T17*$U$6</f>
        <v>0</v>
      </c>
      <c r="V17" s="100">
        <f t="shared" ref="V17:V25" si="27">SUM(R17:U17)</f>
        <v>0</v>
      </c>
      <c r="W17" s="100">
        <f t="shared" ref="W17:W25" si="28">(L17+V17)</f>
        <v>0</v>
      </c>
      <c r="X17" s="104">
        <f t="shared" ref="X17:X25" si="29">W17</f>
        <v>0</v>
      </c>
    </row>
    <row r="18" spans="1:48" ht="18" customHeight="1">
      <c r="A18" s="13">
        <v>2</v>
      </c>
      <c r="B18" s="23">
        <f>+'Year 1'!B18</f>
        <v>0</v>
      </c>
      <c r="C18" s="40">
        <f>+'Year 1'!C18</f>
        <v>0</v>
      </c>
      <c r="D18" s="25">
        <f>+'Year 1'!D18</f>
        <v>0</v>
      </c>
      <c r="E18" s="40">
        <f>+'Year 1'!E18</f>
        <v>0</v>
      </c>
      <c r="F18" s="197">
        <f>+'Year 1'!F18</f>
        <v>0</v>
      </c>
      <c r="G18" s="197">
        <f>+'Year 1'!G18</f>
        <v>0</v>
      </c>
      <c r="H18" s="40">
        <f>+'Year 1'!H18</f>
        <v>0</v>
      </c>
      <c r="I18" s="41">
        <f>+'Year 1'!I18</f>
        <v>0</v>
      </c>
      <c r="J18" s="42">
        <v>0</v>
      </c>
      <c r="K18" s="100">
        <f t="shared" si="16"/>
        <v>0</v>
      </c>
      <c r="L18" s="100">
        <f t="shared" si="17"/>
        <v>0</v>
      </c>
      <c r="M18" s="100">
        <f t="shared" si="18"/>
        <v>0</v>
      </c>
      <c r="N18" s="100">
        <f t="shared" si="19"/>
        <v>0</v>
      </c>
      <c r="O18" s="100">
        <f t="shared" si="20"/>
        <v>0</v>
      </c>
      <c r="P18" s="100">
        <f t="shared" si="21"/>
        <v>0</v>
      </c>
      <c r="Q18" s="100">
        <f t="shared" si="22"/>
        <v>0</v>
      </c>
      <c r="R18" s="100">
        <f t="shared" si="23"/>
        <v>0</v>
      </c>
      <c r="S18" s="100">
        <f t="shared" si="24"/>
        <v>0</v>
      </c>
      <c r="T18" s="100">
        <f t="shared" si="25"/>
        <v>0</v>
      </c>
      <c r="U18" s="100">
        <f t="shared" si="26"/>
        <v>0</v>
      </c>
      <c r="V18" s="100">
        <f t="shared" si="27"/>
        <v>0</v>
      </c>
      <c r="W18" s="100">
        <f t="shared" si="28"/>
        <v>0</v>
      </c>
      <c r="X18" s="104">
        <f t="shared" si="29"/>
        <v>0</v>
      </c>
    </row>
    <row r="19" spans="1:48" ht="18" customHeight="1">
      <c r="A19" s="13">
        <v>3</v>
      </c>
      <c r="B19" s="23">
        <f>+'Year 1'!B19</f>
        <v>0</v>
      </c>
      <c r="C19" s="40">
        <f>+'Year 1'!C19</f>
        <v>0</v>
      </c>
      <c r="D19" s="25">
        <f>+'Year 1'!D19</f>
        <v>0</v>
      </c>
      <c r="E19" s="40">
        <f>+'Year 1'!E19</f>
        <v>0</v>
      </c>
      <c r="F19" s="197">
        <f>+'Year 1'!F19</f>
        <v>0</v>
      </c>
      <c r="G19" s="197">
        <f>+'Year 1'!G19</f>
        <v>0</v>
      </c>
      <c r="H19" s="40">
        <f>+'Year 1'!H19</f>
        <v>0</v>
      </c>
      <c r="I19" s="41">
        <f>+'Year 1'!I19</f>
        <v>0</v>
      </c>
      <c r="J19" s="42">
        <v>0</v>
      </c>
      <c r="K19" s="100">
        <f t="shared" si="16"/>
        <v>0</v>
      </c>
      <c r="L19" s="100">
        <f>IF(OR(C19="Undergraduate Students",C19="Payments above base salary"),+K19,IF(F19&gt;0,+K19/9*D19*F19,IF(G19&gt;0,+K19/12*D19*G19,IF(H19&gt;0,+K19/9*H19*D19,0))))*E19</f>
        <v>0</v>
      </c>
      <c r="M19" s="100">
        <f t="shared" si="18"/>
        <v>0</v>
      </c>
      <c r="N19" s="100">
        <f t="shared" si="19"/>
        <v>0</v>
      </c>
      <c r="O19" s="100">
        <f t="shared" si="20"/>
        <v>0</v>
      </c>
      <c r="P19" s="100">
        <f t="shared" si="21"/>
        <v>0</v>
      </c>
      <c r="Q19" s="100">
        <f t="shared" si="22"/>
        <v>0</v>
      </c>
      <c r="R19" s="100">
        <f t="shared" si="23"/>
        <v>0</v>
      </c>
      <c r="S19" s="100">
        <f t="shared" si="24"/>
        <v>0</v>
      </c>
      <c r="T19" s="100">
        <f t="shared" si="25"/>
        <v>0</v>
      </c>
      <c r="U19" s="100">
        <f t="shared" si="26"/>
        <v>0</v>
      </c>
      <c r="V19" s="100">
        <f t="shared" si="27"/>
        <v>0</v>
      </c>
      <c r="W19" s="100">
        <f t="shared" si="28"/>
        <v>0</v>
      </c>
      <c r="X19" s="104">
        <f t="shared" si="29"/>
        <v>0</v>
      </c>
    </row>
    <row r="20" spans="1:48" ht="18" customHeight="1">
      <c r="A20" s="13">
        <v>4</v>
      </c>
      <c r="B20" s="23">
        <f>+'Year 1'!B20</f>
        <v>0</v>
      </c>
      <c r="C20" s="40">
        <f>+'Year 1'!C20</f>
        <v>0</v>
      </c>
      <c r="D20" s="25">
        <f>+'Year 1'!D20</f>
        <v>0</v>
      </c>
      <c r="E20" s="40">
        <f>+'Year 1'!E20</f>
        <v>0</v>
      </c>
      <c r="F20" s="197">
        <f>+'Year 1'!F20</f>
        <v>0</v>
      </c>
      <c r="G20" s="197">
        <f>+'Year 1'!G20</f>
        <v>0</v>
      </c>
      <c r="H20" s="40">
        <f>+'Year 1'!H20</f>
        <v>0</v>
      </c>
      <c r="I20" s="41">
        <f>+'Year 1'!I20</f>
        <v>0</v>
      </c>
      <c r="J20" s="42">
        <v>0</v>
      </c>
      <c r="K20" s="100">
        <f t="shared" si="16"/>
        <v>0</v>
      </c>
      <c r="L20" s="100">
        <f>IF(OR(C20="Undergraduate Students",C20="Payments above base salary"),+K20,IF(F20&gt;0,+K20/9*D20*F20,IF(G20&gt;0,+K20/12*D20*G20,IF(H20&gt;0,+K20/9*H20*D20,0))))*E20</f>
        <v>0</v>
      </c>
      <c r="M20" s="100">
        <f t="shared" si="18"/>
        <v>0</v>
      </c>
      <c r="N20" s="100">
        <f t="shared" si="19"/>
        <v>0</v>
      </c>
      <c r="O20" s="100">
        <f t="shared" si="20"/>
        <v>0</v>
      </c>
      <c r="P20" s="100">
        <f t="shared" si="21"/>
        <v>0</v>
      </c>
      <c r="Q20" s="100">
        <f t="shared" si="22"/>
        <v>0</v>
      </c>
      <c r="R20" s="100">
        <f t="shared" si="23"/>
        <v>0</v>
      </c>
      <c r="S20" s="100">
        <f t="shared" si="24"/>
        <v>0</v>
      </c>
      <c r="T20" s="100">
        <f t="shared" si="25"/>
        <v>0</v>
      </c>
      <c r="U20" s="100">
        <f t="shared" si="26"/>
        <v>0</v>
      </c>
      <c r="V20" s="100">
        <f t="shared" si="27"/>
        <v>0</v>
      </c>
      <c r="W20" s="100">
        <f t="shared" si="28"/>
        <v>0</v>
      </c>
      <c r="X20" s="104">
        <f t="shared" si="29"/>
        <v>0</v>
      </c>
    </row>
    <row r="21" spans="1:48" ht="18" customHeight="1">
      <c r="A21" s="13">
        <v>5</v>
      </c>
      <c r="B21" s="197">
        <f>+'Year 1'!B21</f>
        <v>0</v>
      </c>
      <c r="C21" s="40">
        <f>+'Year 1'!C21</f>
        <v>0</v>
      </c>
      <c r="D21" s="25">
        <f>+'Year 1'!D21</f>
        <v>0</v>
      </c>
      <c r="E21" s="40">
        <f>+'Year 1'!E21</f>
        <v>0</v>
      </c>
      <c r="F21" s="197">
        <f>+'Year 1'!F21</f>
        <v>0</v>
      </c>
      <c r="G21" s="197">
        <f>+'Year 1'!G21</f>
        <v>0</v>
      </c>
      <c r="H21" s="40">
        <f>+'Year 1'!H21</f>
        <v>0</v>
      </c>
      <c r="I21" s="41">
        <f>+'Year 1'!I21</f>
        <v>0</v>
      </c>
      <c r="J21" s="42">
        <v>0</v>
      </c>
      <c r="K21" s="100">
        <f t="shared" si="16"/>
        <v>0</v>
      </c>
      <c r="L21" s="100">
        <f t="shared" ref="L21:L25" si="30">IF(OR(C21="Undergraduate Students",C21="Payments above base salary"),+K21*E21,IF(F21&gt;0,+K21/9*D21*F21,IF(G21&gt;0,+K21/12*D21*G21,IF(H21&gt;0,+K21/9*H21*D21,0))))</f>
        <v>0</v>
      </c>
      <c r="M21" s="100">
        <f t="shared" si="18"/>
        <v>0</v>
      </c>
      <c r="N21" s="100">
        <f t="shared" si="19"/>
        <v>0</v>
      </c>
      <c r="O21" s="100">
        <f t="shared" si="20"/>
        <v>0</v>
      </c>
      <c r="P21" s="100">
        <f t="shared" si="21"/>
        <v>0</v>
      </c>
      <c r="Q21" s="100">
        <f t="shared" si="22"/>
        <v>0</v>
      </c>
      <c r="R21" s="100">
        <f t="shared" si="23"/>
        <v>0</v>
      </c>
      <c r="S21" s="100">
        <f t="shared" si="24"/>
        <v>0</v>
      </c>
      <c r="T21" s="100">
        <f t="shared" si="25"/>
        <v>0</v>
      </c>
      <c r="U21" s="100">
        <f t="shared" si="26"/>
        <v>0</v>
      </c>
      <c r="V21" s="100">
        <f t="shared" si="27"/>
        <v>0</v>
      </c>
      <c r="W21" s="100">
        <f t="shared" si="28"/>
        <v>0</v>
      </c>
      <c r="X21" s="104">
        <f t="shared" si="29"/>
        <v>0</v>
      </c>
    </row>
    <row r="22" spans="1:48" ht="18" customHeight="1">
      <c r="A22" s="13">
        <v>6</v>
      </c>
      <c r="B22" s="23">
        <f>+'Year 1'!B22</f>
        <v>0</v>
      </c>
      <c r="C22" s="40">
        <f>+'Year 1'!C22</f>
        <v>0</v>
      </c>
      <c r="D22" s="25">
        <f>+'Year 1'!D22</f>
        <v>0</v>
      </c>
      <c r="E22" s="40">
        <f>+'Year 1'!E22</f>
        <v>0</v>
      </c>
      <c r="F22" s="197">
        <f>+'Year 1'!F22</f>
        <v>0</v>
      </c>
      <c r="G22" s="197">
        <f>+'Year 1'!G22</f>
        <v>0</v>
      </c>
      <c r="H22" s="40">
        <f>+'Year 1'!H22</f>
        <v>0</v>
      </c>
      <c r="I22" s="41">
        <f>+'Year 1'!I22</f>
        <v>0</v>
      </c>
      <c r="J22" s="42">
        <v>0</v>
      </c>
      <c r="K22" s="100">
        <f t="shared" si="16"/>
        <v>0</v>
      </c>
      <c r="L22" s="100">
        <f t="shared" si="30"/>
        <v>0</v>
      </c>
      <c r="M22" s="100">
        <f t="shared" si="18"/>
        <v>0</v>
      </c>
      <c r="N22" s="100">
        <f t="shared" si="19"/>
        <v>0</v>
      </c>
      <c r="O22" s="100">
        <f t="shared" si="20"/>
        <v>0</v>
      </c>
      <c r="P22" s="100">
        <f t="shared" si="21"/>
        <v>0</v>
      </c>
      <c r="Q22" s="100">
        <f t="shared" si="22"/>
        <v>0</v>
      </c>
      <c r="R22" s="100">
        <f t="shared" si="23"/>
        <v>0</v>
      </c>
      <c r="S22" s="100">
        <f t="shared" si="24"/>
        <v>0</v>
      </c>
      <c r="T22" s="100">
        <f t="shared" si="25"/>
        <v>0</v>
      </c>
      <c r="U22" s="100">
        <f t="shared" si="26"/>
        <v>0</v>
      </c>
      <c r="V22" s="100">
        <f t="shared" si="27"/>
        <v>0</v>
      </c>
      <c r="W22" s="100">
        <f t="shared" si="28"/>
        <v>0</v>
      </c>
      <c r="X22" s="104">
        <f t="shared" si="29"/>
        <v>0</v>
      </c>
    </row>
    <row r="23" spans="1:48" ht="18" customHeight="1">
      <c r="A23" s="13">
        <v>7</v>
      </c>
      <c r="B23" s="23">
        <f>+'Year 1'!B23</f>
        <v>0</v>
      </c>
      <c r="C23" s="40">
        <f>+'Year 1'!C23</f>
        <v>0</v>
      </c>
      <c r="D23" s="25">
        <f>+'Year 1'!D23</f>
        <v>0</v>
      </c>
      <c r="E23" s="40">
        <f>+'Year 1'!E23</f>
        <v>0</v>
      </c>
      <c r="F23" s="197">
        <f>+'Year 1'!F23</f>
        <v>0</v>
      </c>
      <c r="G23" s="197">
        <f>+'Year 1'!G23</f>
        <v>0</v>
      </c>
      <c r="H23" s="40">
        <f>+'Year 1'!H23</f>
        <v>0</v>
      </c>
      <c r="I23" s="41">
        <f>+'Year 1'!I23</f>
        <v>0</v>
      </c>
      <c r="J23" s="42">
        <v>0</v>
      </c>
      <c r="K23" s="100">
        <f t="shared" si="16"/>
        <v>0</v>
      </c>
      <c r="L23" s="100">
        <f t="shared" si="30"/>
        <v>0</v>
      </c>
      <c r="M23" s="100">
        <f t="shared" si="18"/>
        <v>0</v>
      </c>
      <c r="N23" s="100">
        <f t="shared" si="19"/>
        <v>0</v>
      </c>
      <c r="O23" s="100">
        <f t="shared" si="20"/>
        <v>0</v>
      </c>
      <c r="P23" s="100">
        <f t="shared" si="21"/>
        <v>0</v>
      </c>
      <c r="Q23" s="100">
        <f t="shared" si="22"/>
        <v>0</v>
      </c>
      <c r="R23" s="100">
        <f t="shared" si="23"/>
        <v>0</v>
      </c>
      <c r="S23" s="100">
        <f t="shared" si="24"/>
        <v>0</v>
      </c>
      <c r="T23" s="100">
        <f t="shared" si="25"/>
        <v>0</v>
      </c>
      <c r="U23" s="100">
        <f t="shared" si="26"/>
        <v>0</v>
      </c>
      <c r="V23" s="100">
        <f t="shared" si="27"/>
        <v>0</v>
      </c>
      <c r="W23" s="100">
        <f t="shared" si="28"/>
        <v>0</v>
      </c>
      <c r="X23" s="104">
        <f t="shared" si="29"/>
        <v>0</v>
      </c>
    </row>
    <row r="24" spans="1:48" ht="18" customHeight="1">
      <c r="A24" s="13">
        <v>8</v>
      </c>
      <c r="B24" s="23">
        <f>+'Year 1'!B24</f>
        <v>0</v>
      </c>
      <c r="C24" s="40">
        <f>+'Year 1'!C24</f>
        <v>0</v>
      </c>
      <c r="D24" s="25">
        <f>+'Year 1'!D24</f>
        <v>0</v>
      </c>
      <c r="E24" s="40">
        <f>+'Year 1'!E24</f>
        <v>0</v>
      </c>
      <c r="F24" s="197">
        <f>+'Year 1'!F24</f>
        <v>0</v>
      </c>
      <c r="G24" s="197">
        <f>+'Year 1'!G24</f>
        <v>0</v>
      </c>
      <c r="H24" s="40">
        <f>+'Year 1'!H24</f>
        <v>0</v>
      </c>
      <c r="I24" s="41">
        <f>+'Year 1'!I24</f>
        <v>0</v>
      </c>
      <c r="J24" s="42">
        <v>0</v>
      </c>
      <c r="K24" s="100">
        <f t="shared" si="16"/>
        <v>0</v>
      </c>
      <c r="L24" s="100">
        <f t="shared" si="30"/>
        <v>0</v>
      </c>
      <c r="M24" s="100">
        <f t="shared" si="18"/>
        <v>0</v>
      </c>
      <c r="N24" s="100">
        <f t="shared" si="19"/>
        <v>0</v>
      </c>
      <c r="O24" s="100">
        <f t="shared" si="20"/>
        <v>0</v>
      </c>
      <c r="P24" s="100">
        <f t="shared" si="21"/>
        <v>0</v>
      </c>
      <c r="Q24" s="100">
        <f t="shared" si="22"/>
        <v>0</v>
      </c>
      <c r="R24" s="100">
        <f t="shared" si="23"/>
        <v>0</v>
      </c>
      <c r="S24" s="100">
        <f t="shared" si="24"/>
        <v>0</v>
      </c>
      <c r="T24" s="100">
        <f t="shared" si="25"/>
        <v>0</v>
      </c>
      <c r="U24" s="100">
        <f t="shared" si="26"/>
        <v>0</v>
      </c>
      <c r="V24" s="100">
        <f t="shared" si="27"/>
        <v>0</v>
      </c>
      <c r="W24" s="100">
        <f t="shared" si="28"/>
        <v>0</v>
      </c>
      <c r="X24" s="104">
        <f t="shared" si="29"/>
        <v>0</v>
      </c>
    </row>
    <row r="25" spans="1:48" ht="18" customHeight="1">
      <c r="A25" s="13">
        <v>9</v>
      </c>
      <c r="B25" s="23">
        <f>+'Year 1'!B25</f>
        <v>0</v>
      </c>
      <c r="C25" s="40">
        <f>+'Year 1'!C25</f>
        <v>0</v>
      </c>
      <c r="D25" s="25">
        <f>+'Year 1'!D25</f>
        <v>0</v>
      </c>
      <c r="E25" s="40">
        <f>+'Year 1'!E25</f>
        <v>0</v>
      </c>
      <c r="F25" s="197">
        <f>+'Year 1'!F25</f>
        <v>0</v>
      </c>
      <c r="G25" s="197">
        <f>+'Year 1'!G25</f>
        <v>0</v>
      </c>
      <c r="H25" s="40">
        <f>+'Year 1'!H25</f>
        <v>0</v>
      </c>
      <c r="I25" s="41">
        <f>+'Year 1'!I25</f>
        <v>0</v>
      </c>
      <c r="J25" s="42">
        <v>0</v>
      </c>
      <c r="K25" s="100">
        <f t="shared" si="16"/>
        <v>0</v>
      </c>
      <c r="L25" s="100">
        <f t="shared" si="30"/>
        <v>0</v>
      </c>
      <c r="M25" s="100">
        <f t="shared" si="18"/>
        <v>0</v>
      </c>
      <c r="N25" s="100">
        <f t="shared" si="19"/>
        <v>0</v>
      </c>
      <c r="O25" s="100">
        <f t="shared" si="20"/>
        <v>0</v>
      </c>
      <c r="P25" s="100">
        <f t="shared" si="21"/>
        <v>0</v>
      </c>
      <c r="Q25" s="100">
        <f t="shared" si="22"/>
        <v>0</v>
      </c>
      <c r="R25" s="100">
        <f t="shared" si="23"/>
        <v>0</v>
      </c>
      <c r="S25" s="100">
        <f t="shared" si="24"/>
        <v>0</v>
      </c>
      <c r="T25" s="100">
        <f t="shared" si="25"/>
        <v>0</v>
      </c>
      <c r="U25" s="100">
        <f t="shared" si="26"/>
        <v>0</v>
      </c>
      <c r="V25" s="100">
        <f t="shared" si="27"/>
        <v>0</v>
      </c>
      <c r="W25" s="100">
        <f t="shared" si="28"/>
        <v>0</v>
      </c>
      <c r="X25" s="104">
        <f t="shared" si="29"/>
        <v>0</v>
      </c>
    </row>
    <row r="26" spans="1:48" ht="17.25" customHeight="1">
      <c r="B26" s="249" t="s">
        <v>34</v>
      </c>
      <c r="C26" s="249"/>
      <c r="D26" s="249"/>
      <c r="E26" s="249"/>
      <c r="F26" s="249"/>
      <c r="G26" s="249"/>
      <c r="H26" s="249"/>
      <c r="I26" s="95">
        <f>SUM(I17:I25)</f>
        <v>0</v>
      </c>
      <c r="J26" s="95">
        <f t="shared" ref="J26:X26" si="31">SUM(J17:J25)</f>
        <v>0</v>
      </c>
      <c r="K26" s="95">
        <f t="shared" si="31"/>
        <v>0</v>
      </c>
      <c r="L26" s="95">
        <f t="shared" si="31"/>
        <v>0</v>
      </c>
      <c r="M26" s="95">
        <f t="shared" si="31"/>
        <v>0</v>
      </c>
      <c r="N26" s="95">
        <f t="shared" si="31"/>
        <v>0</v>
      </c>
      <c r="O26" s="95">
        <f t="shared" si="31"/>
        <v>0</v>
      </c>
      <c r="P26" s="95">
        <f t="shared" si="31"/>
        <v>0</v>
      </c>
      <c r="Q26" s="95">
        <f t="shared" si="31"/>
        <v>0</v>
      </c>
      <c r="R26" s="95">
        <f t="shared" si="31"/>
        <v>0</v>
      </c>
      <c r="S26" s="95">
        <f t="shared" si="31"/>
        <v>0</v>
      </c>
      <c r="T26" s="95">
        <f t="shared" si="31"/>
        <v>0</v>
      </c>
      <c r="U26" s="95">
        <f t="shared" si="31"/>
        <v>0</v>
      </c>
      <c r="V26" s="95">
        <f t="shared" si="31"/>
        <v>0</v>
      </c>
      <c r="W26" s="95">
        <f t="shared" si="31"/>
        <v>0</v>
      </c>
      <c r="X26" s="95">
        <f t="shared" si="31"/>
        <v>0</v>
      </c>
    </row>
    <row r="27" spans="1:48" s="55" customFormat="1" ht="21.75" customHeight="1" thickBot="1">
      <c r="B27" s="56" t="s">
        <v>3</v>
      </c>
      <c r="C27" s="57"/>
      <c r="D27" s="58"/>
      <c r="E27" s="57"/>
      <c r="F27" s="59"/>
      <c r="G27" s="59"/>
      <c r="H27" s="57"/>
      <c r="I27" s="96">
        <f>+I26+I14</f>
        <v>0</v>
      </c>
      <c r="J27" s="96">
        <f t="shared" ref="J27:X27" si="32">+J26+J14</f>
        <v>0</v>
      </c>
      <c r="K27" s="96">
        <f t="shared" si="32"/>
        <v>0</v>
      </c>
      <c r="L27" s="96">
        <f t="shared" si="32"/>
        <v>0</v>
      </c>
      <c r="M27" s="96">
        <f t="shared" si="32"/>
        <v>0</v>
      </c>
      <c r="N27" s="96">
        <f t="shared" si="32"/>
        <v>0</v>
      </c>
      <c r="O27" s="96">
        <f t="shared" si="32"/>
        <v>0</v>
      </c>
      <c r="P27" s="96">
        <f t="shared" si="32"/>
        <v>0</v>
      </c>
      <c r="Q27" s="96">
        <f t="shared" si="32"/>
        <v>0</v>
      </c>
      <c r="R27" s="96">
        <f t="shared" si="32"/>
        <v>0</v>
      </c>
      <c r="S27" s="96">
        <f t="shared" si="32"/>
        <v>0</v>
      </c>
      <c r="T27" s="96">
        <f t="shared" si="32"/>
        <v>0</v>
      </c>
      <c r="U27" s="96">
        <f t="shared" si="32"/>
        <v>0</v>
      </c>
      <c r="V27" s="96">
        <f t="shared" si="32"/>
        <v>0</v>
      </c>
      <c r="W27" s="96">
        <f t="shared" si="32"/>
        <v>0</v>
      </c>
      <c r="X27" s="96">
        <f t="shared" si="32"/>
        <v>0</v>
      </c>
    </row>
    <row r="28" spans="1:48">
      <c r="B28" s="15"/>
      <c r="C28" s="15"/>
    </row>
    <row r="29" spans="1:48" ht="11.25" customHeight="1">
      <c r="O29" s="62"/>
    </row>
    <row r="31" spans="1:48" ht="12.75">
      <c r="B31" s="13" t="s">
        <v>60</v>
      </c>
      <c r="F31" s="63"/>
      <c r="G31" s="63"/>
      <c r="H31" s="64"/>
      <c r="I31" s="64"/>
      <c r="J31" s="65"/>
      <c r="K31" s="66"/>
      <c r="L31" s="66"/>
      <c r="M31" s="67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69"/>
      <c r="E32" s="69"/>
      <c r="F32" s="70"/>
      <c r="G32" s="70"/>
      <c r="H32" s="71"/>
      <c r="I32" s="71"/>
      <c r="J32" s="71"/>
      <c r="K32" s="64"/>
      <c r="L32" s="64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74"/>
      <c r="E33" s="74"/>
      <c r="F33" s="75"/>
      <c r="G33" s="75"/>
      <c r="H33" s="76"/>
      <c r="I33" s="76"/>
      <c r="J33" s="76"/>
      <c r="K33" s="76"/>
      <c r="L33" s="76"/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 ht="22.5">
      <c r="B34" s="77" t="s">
        <v>2</v>
      </c>
      <c r="C34" s="77" t="s">
        <v>58</v>
      </c>
      <c r="D34" s="78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111" t="s">
        <v>62</v>
      </c>
      <c r="C35" s="112"/>
      <c r="D35" s="113"/>
      <c r="E35" s="114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5">
        <f>+B8</f>
        <v>0</v>
      </c>
      <c r="C36" s="116">
        <f>+L8</f>
        <v>0</v>
      </c>
      <c r="D36" s="116">
        <f>+V8</f>
        <v>0</v>
      </c>
      <c r="E36" s="117">
        <f>+C36+D36</f>
        <v>0</v>
      </c>
      <c r="F36" s="256" t="s">
        <v>65</v>
      </c>
      <c r="G36" s="256"/>
      <c r="H36" s="256"/>
      <c r="I36" s="256"/>
      <c r="J36" s="256"/>
      <c r="K36" s="256"/>
      <c r="L36" s="256"/>
      <c r="M36" s="256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1" si="33">+B9</f>
        <v>0</v>
      </c>
      <c r="C37" s="116">
        <f t="shared" ref="C37:C41" si="34">+L9</f>
        <v>0</v>
      </c>
      <c r="D37" s="116">
        <f t="shared" ref="D37:D41" si="35">+V9</f>
        <v>0</v>
      </c>
      <c r="E37" s="117">
        <f t="shared" ref="E37:E41" si="36">+C37+D37</f>
        <v>0</v>
      </c>
      <c r="F37" s="256"/>
      <c r="G37" s="256"/>
      <c r="H37" s="256"/>
      <c r="I37" s="256"/>
      <c r="J37" s="256"/>
      <c r="K37" s="256"/>
      <c r="L37" s="256"/>
      <c r="M37" s="256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33"/>
        <v>0</v>
      </c>
      <c r="C38" s="116">
        <f t="shared" si="34"/>
        <v>0</v>
      </c>
      <c r="D38" s="116">
        <f t="shared" si="35"/>
        <v>0</v>
      </c>
      <c r="E38" s="117">
        <f t="shared" si="36"/>
        <v>0</v>
      </c>
      <c r="F38" s="256"/>
      <c r="G38" s="256"/>
      <c r="H38" s="256"/>
      <c r="I38" s="256"/>
      <c r="J38" s="256"/>
      <c r="K38" s="256"/>
      <c r="L38" s="256"/>
      <c r="M38" s="256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33"/>
        <v>0</v>
      </c>
      <c r="C39" s="116">
        <f t="shared" si="34"/>
        <v>0</v>
      </c>
      <c r="D39" s="116">
        <f t="shared" si="35"/>
        <v>0</v>
      </c>
      <c r="E39" s="117">
        <f t="shared" si="36"/>
        <v>0</v>
      </c>
      <c r="F39" s="256"/>
      <c r="G39" s="256"/>
      <c r="H39" s="256"/>
      <c r="I39" s="256"/>
      <c r="J39" s="256"/>
      <c r="K39" s="256"/>
      <c r="L39" s="256"/>
      <c r="M39" s="256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33"/>
        <v>0</v>
      </c>
      <c r="C40" s="116">
        <f t="shared" si="34"/>
        <v>0</v>
      </c>
      <c r="D40" s="116">
        <f t="shared" si="35"/>
        <v>0</v>
      </c>
      <c r="E40" s="117">
        <f t="shared" si="36"/>
        <v>0</v>
      </c>
      <c r="F40" s="256"/>
      <c r="G40" s="256"/>
      <c r="H40" s="256"/>
      <c r="I40" s="256"/>
      <c r="J40" s="256"/>
      <c r="K40" s="256"/>
      <c r="L40" s="256"/>
      <c r="M40" s="256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33"/>
        <v>0</v>
      </c>
      <c r="C41" s="116">
        <f t="shared" si="34"/>
        <v>0</v>
      </c>
      <c r="D41" s="116">
        <f t="shared" si="35"/>
        <v>0</v>
      </c>
      <c r="E41" s="117">
        <f t="shared" si="36"/>
        <v>0</v>
      </c>
      <c r="F41" s="256"/>
      <c r="G41" s="256"/>
      <c r="H41" s="256"/>
      <c r="I41" s="256"/>
      <c r="J41" s="256"/>
      <c r="K41" s="256"/>
      <c r="L41" s="256"/>
      <c r="M41" s="256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118" t="s">
        <v>36</v>
      </c>
      <c r="C42" s="119">
        <f>SUM(C36:C41)</f>
        <v>0</v>
      </c>
      <c r="D42" s="119">
        <f t="shared" ref="D42:E42" si="37">SUM(D36:D41)</f>
        <v>0</v>
      </c>
      <c r="E42" s="119">
        <f t="shared" si="37"/>
        <v>0</v>
      </c>
      <c r="F42" s="83"/>
      <c r="G42" s="83"/>
      <c r="H42" s="84"/>
      <c r="I42" s="83"/>
      <c r="J42" s="84"/>
      <c r="K42" s="83"/>
      <c r="L42" s="85"/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248" t="s">
        <v>63</v>
      </c>
      <c r="C43" s="248"/>
      <c r="D43" s="248"/>
      <c r="E43" s="248"/>
      <c r="F43" s="83"/>
      <c r="G43" s="83"/>
      <c r="H43" s="84"/>
      <c r="I43" s="83"/>
      <c r="J43" s="84"/>
      <c r="K43" s="83"/>
      <c r="L43" s="85"/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48"/>
      <c r="C44" s="248"/>
      <c r="D44" s="248"/>
      <c r="E44" s="248"/>
      <c r="F44" s="86"/>
      <c r="G44" s="86"/>
      <c r="H44" s="87"/>
      <c r="I44" s="86"/>
      <c r="J44" s="87"/>
      <c r="K44" s="86"/>
      <c r="L44" s="86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120">
        <f>+B17</f>
        <v>0</v>
      </c>
      <c r="C45" s="121">
        <f>+L17</f>
        <v>0</v>
      </c>
      <c r="D45" s="121">
        <f>+V17</f>
        <v>0</v>
      </c>
      <c r="E45" s="117">
        <f>+C45+D45</f>
        <v>0</v>
      </c>
      <c r="F45" s="256" t="s">
        <v>65</v>
      </c>
      <c r="G45" s="256"/>
      <c r="H45" s="256"/>
      <c r="I45" s="256"/>
      <c r="J45" s="256"/>
      <c r="K45" s="256"/>
      <c r="L45" s="256"/>
      <c r="M45" s="256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1" si="38">+B18</f>
        <v>0</v>
      </c>
      <c r="C46" s="121">
        <f t="shared" ref="C46:C52" si="39">+L18</f>
        <v>0</v>
      </c>
      <c r="D46" s="121">
        <f t="shared" ref="D46:D52" si="40">+V18</f>
        <v>0</v>
      </c>
      <c r="E46" s="117">
        <f t="shared" ref="E46:E52" si="41">+C46+D46</f>
        <v>0</v>
      </c>
      <c r="F46" s="256"/>
      <c r="G46" s="256"/>
      <c r="H46" s="256"/>
      <c r="I46" s="256"/>
      <c r="J46" s="256"/>
      <c r="K46" s="256"/>
      <c r="L46" s="256"/>
      <c r="M46" s="256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38"/>
        <v>0</v>
      </c>
      <c r="C47" s="121">
        <f t="shared" si="39"/>
        <v>0</v>
      </c>
      <c r="D47" s="121">
        <f t="shared" si="40"/>
        <v>0</v>
      </c>
      <c r="E47" s="117">
        <f t="shared" si="41"/>
        <v>0</v>
      </c>
      <c r="F47" s="256"/>
      <c r="G47" s="256"/>
      <c r="H47" s="256"/>
      <c r="I47" s="256"/>
      <c r="J47" s="256"/>
      <c r="K47" s="256"/>
      <c r="L47" s="256"/>
      <c r="M47" s="256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38"/>
        <v>0</v>
      </c>
      <c r="C48" s="121">
        <f t="shared" si="39"/>
        <v>0</v>
      </c>
      <c r="D48" s="121">
        <f t="shared" si="40"/>
        <v>0</v>
      </c>
      <c r="E48" s="117">
        <f t="shared" si="41"/>
        <v>0</v>
      </c>
      <c r="F48" s="256"/>
      <c r="G48" s="256"/>
      <c r="H48" s="256"/>
      <c r="I48" s="256"/>
      <c r="J48" s="256"/>
      <c r="K48" s="256"/>
      <c r="L48" s="256"/>
      <c r="M48" s="256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38"/>
        <v>0</v>
      </c>
      <c r="C49" s="121">
        <f t="shared" si="39"/>
        <v>0</v>
      </c>
      <c r="D49" s="121">
        <f t="shared" si="40"/>
        <v>0</v>
      </c>
      <c r="E49" s="117">
        <f t="shared" si="41"/>
        <v>0</v>
      </c>
      <c r="F49" s="256"/>
      <c r="G49" s="256"/>
      <c r="H49" s="256"/>
      <c r="I49" s="256"/>
      <c r="J49" s="256"/>
      <c r="K49" s="256"/>
      <c r="L49" s="256"/>
      <c r="M49" s="256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38"/>
        <v>0</v>
      </c>
      <c r="C50" s="121">
        <f t="shared" si="39"/>
        <v>0</v>
      </c>
      <c r="D50" s="121">
        <f t="shared" si="40"/>
        <v>0</v>
      </c>
      <c r="E50" s="117">
        <f t="shared" si="41"/>
        <v>0</v>
      </c>
      <c r="F50" s="256"/>
      <c r="G50" s="256"/>
      <c r="H50" s="256"/>
      <c r="I50" s="256"/>
      <c r="J50" s="256"/>
      <c r="K50" s="256"/>
      <c r="L50" s="256"/>
      <c r="M50" s="256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38"/>
        <v>0</v>
      </c>
      <c r="C51" s="121">
        <f t="shared" si="39"/>
        <v>0</v>
      </c>
      <c r="D51" s="121">
        <f t="shared" si="40"/>
        <v>0</v>
      </c>
      <c r="E51" s="117">
        <f t="shared" si="41"/>
        <v>0</v>
      </c>
      <c r="F51" s="256"/>
      <c r="G51" s="256"/>
      <c r="H51" s="256"/>
      <c r="I51" s="256"/>
      <c r="J51" s="256"/>
      <c r="K51" s="256"/>
      <c r="L51" s="256"/>
      <c r="M51" s="256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/>
      <c r="C52" s="121">
        <f t="shared" si="39"/>
        <v>0</v>
      </c>
      <c r="D52" s="121">
        <f t="shared" si="40"/>
        <v>0</v>
      </c>
      <c r="E52" s="117">
        <f t="shared" si="41"/>
        <v>0</v>
      </c>
      <c r="F52" s="256"/>
      <c r="G52" s="256"/>
      <c r="H52" s="256"/>
      <c r="I52" s="256"/>
      <c r="J52" s="256"/>
      <c r="K52" s="256"/>
      <c r="L52" s="256"/>
      <c r="M52" s="256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 t="s">
        <v>34</v>
      </c>
      <c r="C53" s="122">
        <f>SUM(C45:C52)</f>
        <v>0</v>
      </c>
      <c r="D53" s="122">
        <f t="shared" ref="D53:E53" si="42">SUM(D45:D52)</f>
        <v>0</v>
      </c>
      <c r="E53" s="122">
        <f t="shared" si="42"/>
        <v>0</v>
      </c>
      <c r="F53" s="86"/>
      <c r="G53" s="86"/>
      <c r="H53" s="88"/>
      <c r="I53" s="86"/>
      <c r="J53" s="88"/>
      <c r="K53" s="86"/>
      <c r="L53" s="86"/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124" t="s">
        <v>67</v>
      </c>
      <c r="C54" s="133">
        <f>+C53+C42</f>
        <v>0</v>
      </c>
      <c r="D54" s="133">
        <f t="shared" ref="D54:E54" si="43">+D53+D42</f>
        <v>0</v>
      </c>
      <c r="E54" s="133">
        <f t="shared" si="43"/>
        <v>0</v>
      </c>
      <c r="F54" s="63"/>
      <c r="G54" s="63"/>
      <c r="H54" s="64"/>
      <c r="I54" s="64"/>
      <c r="J54" s="65"/>
      <c r="K54" s="64"/>
      <c r="L54" s="64"/>
      <c r="M54" s="64"/>
      <c r="N54" s="64"/>
      <c r="O54" s="64"/>
      <c r="P54" s="64"/>
      <c r="Q54" s="64"/>
      <c r="R54" s="64"/>
      <c r="S54" s="64"/>
      <c r="T54" s="68"/>
      <c r="U54" s="64"/>
      <c r="V54" s="64"/>
      <c r="W54" s="68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242" t="s">
        <v>37</v>
      </c>
      <c r="C55" s="242"/>
      <c r="D55" s="242"/>
      <c r="E55" s="242"/>
      <c r="F55" s="63"/>
      <c r="G55" s="63"/>
      <c r="H55" s="64"/>
      <c r="I55" s="64"/>
      <c r="J55" s="65"/>
      <c r="K55" s="64"/>
      <c r="L55" s="64"/>
      <c r="M55" s="64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55">
        <v>1</v>
      </c>
      <c r="C56" s="255"/>
      <c r="D56" s="255"/>
      <c r="E56" s="90"/>
      <c r="F56" s="245" t="s">
        <v>65</v>
      </c>
      <c r="G56" s="245"/>
      <c r="H56" s="245"/>
      <c r="I56" s="245"/>
      <c r="J56" s="245"/>
      <c r="K56" s="245"/>
      <c r="L56" s="245"/>
      <c r="M56" s="245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55">
        <v>2</v>
      </c>
      <c r="C57" s="255"/>
      <c r="D57" s="255"/>
      <c r="E57" s="91"/>
      <c r="F57" s="245"/>
      <c r="G57" s="245"/>
      <c r="H57" s="245"/>
      <c r="I57" s="245"/>
      <c r="J57" s="245"/>
      <c r="K57" s="245"/>
      <c r="L57" s="245"/>
      <c r="M57" s="245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55">
        <v>3</v>
      </c>
      <c r="C58" s="255"/>
      <c r="D58" s="255"/>
      <c r="E58" s="91"/>
      <c r="F58" s="245"/>
      <c r="G58" s="245"/>
      <c r="H58" s="245"/>
      <c r="I58" s="245"/>
      <c r="J58" s="245"/>
      <c r="K58" s="245"/>
      <c r="L58" s="245"/>
      <c r="M58" s="245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55">
        <v>4</v>
      </c>
      <c r="C59" s="255"/>
      <c r="D59" s="255"/>
      <c r="E59" s="91"/>
      <c r="F59" s="245"/>
      <c r="G59" s="245"/>
      <c r="H59" s="245"/>
      <c r="I59" s="245"/>
      <c r="J59" s="245"/>
      <c r="K59" s="245"/>
      <c r="L59" s="245"/>
      <c r="M59" s="245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55">
        <v>5</v>
      </c>
      <c r="C60" s="255"/>
      <c r="D60" s="255"/>
      <c r="E60" s="91"/>
      <c r="F60" s="245"/>
      <c r="G60" s="245"/>
      <c r="H60" s="245"/>
      <c r="I60" s="245"/>
      <c r="J60" s="245"/>
      <c r="K60" s="245"/>
      <c r="L60" s="245"/>
      <c r="M60" s="245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55">
        <v>6</v>
      </c>
      <c r="C61" s="255"/>
      <c r="D61" s="255"/>
      <c r="E61" s="91"/>
      <c r="F61" s="245"/>
      <c r="G61" s="245"/>
      <c r="H61" s="245"/>
      <c r="I61" s="245"/>
      <c r="J61" s="245"/>
      <c r="K61" s="245"/>
      <c r="L61" s="245"/>
      <c r="M61" s="245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43" t="s">
        <v>64</v>
      </c>
      <c r="C62" s="243"/>
      <c r="D62" s="243"/>
      <c r="E62" s="89">
        <f>SUM(E56:E61)</f>
        <v>0</v>
      </c>
      <c r="F62" s="245"/>
      <c r="G62" s="245"/>
      <c r="H62" s="245"/>
      <c r="I62" s="245"/>
      <c r="J62" s="245"/>
      <c r="K62" s="245"/>
      <c r="L62" s="245"/>
      <c r="M62" s="245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42" t="s">
        <v>0</v>
      </c>
      <c r="C63" s="242"/>
      <c r="D63" s="242"/>
      <c r="E63" s="242"/>
      <c r="F63" s="63"/>
      <c r="G63" s="63"/>
      <c r="H63" s="64"/>
      <c r="I63" s="64"/>
      <c r="J63" s="65"/>
      <c r="K63" s="64"/>
      <c r="L63" s="64"/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 ht="15" customHeight="1">
      <c r="B64" s="237" t="s">
        <v>38</v>
      </c>
      <c r="C64" s="237"/>
      <c r="D64" s="237"/>
      <c r="E64" s="3"/>
      <c r="F64" s="244" t="s">
        <v>65</v>
      </c>
      <c r="G64" s="244"/>
      <c r="H64" s="244"/>
      <c r="I64" s="244"/>
      <c r="J64" s="244"/>
      <c r="K64" s="244"/>
      <c r="L64" s="244"/>
      <c r="M64" s="244"/>
      <c r="N64" s="7"/>
      <c r="O64" s="7"/>
      <c r="P64" s="7"/>
      <c r="Q64" s="7"/>
      <c r="R64" s="7"/>
      <c r="S64" s="7"/>
      <c r="T64" s="7"/>
      <c r="U64" s="7"/>
      <c r="V64" s="7"/>
      <c r="W64" s="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37" t="s">
        <v>39</v>
      </c>
      <c r="C65" s="237"/>
      <c r="D65" s="237"/>
      <c r="E65" s="3"/>
      <c r="F65" s="244"/>
      <c r="G65" s="244"/>
      <c r="H65" s="244"/>
      <c r="I65" s="244"/>
      <c r="J65" s="244"/>
      <c r="K65" s="244"/>
      <c r="L65" s="244"/>
      <c r="M65" s="244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>
      <c r="B66" s="243" t="s">
        <v>64</v>
      </c>
      <c r="C66" s="243"/>
      <c r="D66" s="243"/>
      <c r="E66" s="93"/>
      <c r="F66" s="63"/>
      <c r="G66" s="63"/>
      <c r="H66" s="64"/>
      <c r="I66" s="64"/>
      <c r="J66" s="65"/>
      <c r="K66" s="64"/>
      <c r="L66" s="64"/>
      <c r="M66" s="64"/>
      <c r="N66" s="64"/>
      <c r="O66" s="64"/>
      <c r="P66" s="64"/>
      <c r="Q66" s="64"/>
      <c r="R66" s="64"/>
      <c r="S66" s="64"/>
      <c r="T66" s="68"/>
      <c r="U66" s="64"/>
      <c r="V66" s="64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42" t="s">
        <v>40</v>
      </c>
      <c r="C67" s="242"/>
      <c r="D67" s="242"/>
      <c r="E67" s="242"/>
      <c r="F67" s="63"/>
      <c r="G67" s="63"/>
      <c r="H67" s="64"/>
      <c r="I67" s="64"/>
      <c r="J67" s="65"/>
      <c r="K67" s="64"/>
      <c r="L67" s="64"/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37" t="s">
        <v>41</v>
      </c>
      <c r="C68" s="237"/>
      <c r="D68" s="237"/>
      <c r="E68" s="3"/>
      <c r="F68" s="244" t="s">
        <v>65</v>
      </c>
      <c r="G68" s="244"/>
      <c r="H68" s="244"/>
      <c r="I68" s="244"/>
      <c r="J68" s="244"/>
      <c r="K68" s="244"/>
      <c r="L68" s="244"/>
      <c r="M68" s="244"/>
      <c r="N68" s="7"/>
      <c r="O68" s="7"/>
      <c r="P68" s="7"/>
      <c r="Q68" s="7"/>
      <c r="R68" s="7"/>
      <c r="S68" s="7"/>
      <c r="T68" s="7"/>
      <c r="U68" s="7"/>
      <c r="V68" s="7"/>
      <c r="W68" s="7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37" t="s">
        <v>42</v>
      </c>
      <c r="C69" s="237"/>
      <c r="D69" s="237"/>
      <c r="E69" s="3"/>
      <c r="F69" s="244"/>
      <c r="G69" s="244"/>
      <c r="H69" s="244"/>
      <c r="I69" s="244"/>
      <c r="J69" s="244"/>
      <c r="K69" s="244"/>
      <c r="L69" s="244"/>
      <c r="M69" s="244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37" t="s">
        <v>43</v>
      </c>
      <c r="C70" s="237"/>
      <c r="D70" s="237"/>
      <c r="E70" s="3"/>
      <c r="F70" s="244"/>
      <c r="G70" s="244"/>
      <c r="H70" s="244"/>
      <c r="I70" s="244"/>
      <c r="J70" s="244"/>
      <c r="K70" s="244"/>
      <c r="L70" s="244"/>
      <c r="M70" s="244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37" t="s">
        <v>44</v>
      </c>
      <c r="C71" s="237"/>
      <c r="D71" s="237"/>
      <c r="E71" s="3"/>
      <c r="F71" s="244"/>
      <c r="G71" s="244"/>
      <c r="H71" s="244"/>
      <c r="I71" s="244"/>
      <c r="J71" s="244"/>
      <c r="K71" s="244"/>
      <c r="L71" s="244"/>
      <c r="M71" s="244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37" t="s">
        <v>45</v>
      </c>
      <c r="C72" s="237"/>
      <c r="D72" s="237"/>
      <c r="E72" s="3"/>
      <c r="F72" s="244"/>
      <c r="G72" s="244"/>
      <c r="H72" s="244"/>
      <c r="I72" s="244"/>
      <c r="J72" s="244"/>
      <c r="K72" s="244"/>
      <c r="L72" s="244"/>
      <c r="M72" s="244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9" t="s">
        <v>46</v>
      </c>
      <c r="C73" s="10">
        <f>'[1]Year 1'!C74:D74+'[1]Year 2'!C74:D74+'[1]Year 3'!C74:D74+'[1]Year 4'!C74:D74+'[1]Year 5'!C74:D74</f>
        <v>0</v>
      </c>
      <c r="D73" s="4" t="s">
        <v>47</v>
      </c>
      <c r="E73" s="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257" t="s">
        <v>64</v>
      </c>
      <c r="C74" s="257"/>
      <c r="D74" s="257"/>
      <c r="E74" s="4">
        <f>SUM(E68:E72)</f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42" t="s">
        <v>48</v>
      </c>
      <c r="C75" s="242"/>
      <c r="D75" s="242"/>
      <c r="E75" s="242"/>
      <c r="F75" s="63"/>
      <c r="G75" s="63"/>
      <c r="H75" s="64"/>
      <c r="I75" s="64"/>
      <c r="J75" s="65"/>
      <c r="K75" s="64"/>
      <c r="L75" s="64"/>
      <c r="M75" s="64"/>
      <c r="N75" s="64"/>
      <c r="O75" s="64"/>
      <c r="P75" s="64"/>
      <c r="Q75" s="64"/>
      <c r="R75" s="64"/>
      <c r="S75" s="64"/>
      <c r="T75" s="68"/>
      <c r="U75" s="64"/>
      <c r="V75" s="64"/>
      <c r="W75" s="68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 ht="15" customHeight="1">
      <c r="B76" s="237" t="s">
        <v>25</v>
      </c>
      <c r="C76" s="237"/>
      <c r="D76" s="237"/>
      <c r="E76" s="3"/>
      <c r="F76" s="244" t="s">
        <v>65</v>
      </c>
      <c r="G76" s="244"/>
      <c r="H76" s="244"/>
      <c r="I76" s="244"/>
      <c r="J76" s="244"/>
      <c r="K76" s="244"/>
      <c r="L76" s="244"/>
      <c r="M76" s="244"/>
      <c r="N76" s="7"/>
      <c r="O76" s="7"/>
      <c r="P76" s="7"/>
      <c r="Q76" s="7"/>
      <c r="R76" s="7"/>
      <c r="S76" s="7"/>
      <c r="T76" s="7"/>
      <c r="U76" s="7"/>
      <c r="V76" s="7"/>
      <c r="W76" s="7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37" t="s">
        <v>49</v>
      </c>
      <c r="C77" s="237"/>
      <c r="D77" s="237"/>
      <c r="E77" s="3"/>
      <c r="F77" s="244"/>
      <c r="G77" s="244"/>
      <c r="H77" s="244"/>
      <c r="I77" s="244"/>
      <c r="J77" s="244"/>
      <c r="K77" s="244"/>
      <c r="L77" s="244"/>
      <c r="M77" s="244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37" t="s">
        <v>50</v>
      </c>
      <c r="C78" s="237"/>
      <c r="D78" s="237"/>
      <c r="E78" s="3"/>
      <c r="F78" s="244"/>
      <c r="G78" s="244"/>
      <c r="H78" s="244"/>
      <c r="I78" s="244"/>
      <c r="J78" s="244"/>
      <c r="K78" s="244"/>
      <c r="L78" s="244"/>
      <c r="M78" s="244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37" t="s">
        <v>51</v>
      </c>
      <c r="C79" s="237"/>
      <c r="D79" s="237"/>
      <c r="E79" s="3"/>
      <c r="F79" s="244"/>
      <c r="G79" s="244"/>
      <c r="H79" s="244"/>
      <c r="I79" s="244"/>
      <c r="J79" s="244"/>
      <c r="K79" s="244"/>
      <c r="L79" s="244"/>
      <c r="M79" s="244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37" t="s">
        <v>52</v>
      </c>
      <c r="C80" s="237"/>
      <c r="D80" s="237"/>
      <c r="E80" s="3"/>
      <c r="F80" s="244"/>
      <c r="G80" s="244"/>
      <c r="H80" s="244"/>
      <c r="I80" s="244"/>
      <c r="J80" s="244"/>
      <c r="K80" s="244"/>
      <c r="L80" s="244"/>
      <c r="M80" s="244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37" t="s">
        <v>53</v>
      </c>
      <c r="C81" s="237"/>
      <c r="D81" s="237"/>
      <c r="E81" s="3"/>
      <c r="F81" s="244"/>
      <c r="G81" s="244"/>
      <c r="H81" s="244"/>
      <c r="I81" s="244"/>
      <c r="J81" s="244"/>
      <c r="K81" s="244"/>
      <c r="L81" s="244"/>
      <c r="M81" s="244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37" t="s">
        <v>54</v>
      </c>
      <c r="C82" s="237"/>
      <c r="D82" s="237"/>
      <c r="E82" s="3"/>
      <c r="F82" s="244"/>
      <c r="G82" s="244"/>
      <c r="H82" s="244"/>
      <c r="I82" s="244"/>
      <c r="J82" s="244"/>
      <c r="K82" s="244"/>
      <c r="L82" s="244"/>
      <c r="M82" s="244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37" t="s">
        <v>55</v>
      </c>
      <c r="C83" s="237"/>
      <c r="D83" s="237"/>
      <c r="E83" s="3"/>
      <c r="F83" s="244"/>
      <c r="G83" s="244"/>
      <c r="H83" s="244"/>
      <c r="I83" s="244"/>
      <c r="J83" s="244"/>
      <c r="K83" s="244"/>
      <c r="L83" s="244"/>
      <c r="M83" s="244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37" t="s">
        <v>56</v>
      </c>
      <c r="C84" s="237"/>
      <c r="D84" s="237"/>
      <c r="E84" s="3"/>
      <c r="F84" s="244"/>
      <c r="G84" s="244"/>
      <c r="H84" s="244"/>
      <c r="I84" s="244"/>
      <c r="J84" s="244"/>
      <c r="K84" s="244"/>
      <c r="L84" s="244"/>
      <c r="M84" s="244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37" t="s">
        <v>45</v>
      </c>
      <c r="C85" s="237"/>
      <c r="D85" s="237"/>
      <c r="E85" s="3"/>
      <c r="F85" s="244"/>
      <c r="G85" s="244"/>
      <c r="H85" s="244"/>
      <c r="I85" s="244"/>
      <c r="J85" s="244"/>
      <c r="K85" s="244"/>
      <c r="L85" s="244"/>
      <c r="M85" s="244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>
      <c r="B86" s="243" t="s">
        <v>64</v>
      </c>
      <c r="C86" s="243"/>
      <c r="D86" s="243"/>
      <c r="E86" s="93">
        <f>SUM(E76:E85)</f>
        <v>0</v>
      </c>
      <c r="F86" s="63"/>
      <c r="G86" s="63"/>
      <c r="H86" s="64"/>
      <c r="I86" s="64"/>
      <c r="J86" s="65"/>
      <c r="K86" s="64"/>
      <c r="L86" s="64"/>
      <c r="M86" s="64"/>
      <c r="N86" s="64"/>
      <c r="O86" s="64"/>
      <c r="P86" s="64"/>
      <c r="Q86" s="64"/>
      <c r="R86" s="64"/>
      <c r="S86" s="64"/>
      <c r="T86" s="68"/>
      <c r="U86" s="64"/>
      <c r="V86" s="64"/>
      <c r="W86" s="68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93"/>
      <c r="C87" s="93"/>
      <c r="D87" s="93"/>
      <c r="E87" s="93"/>
      <c r="F87" s="63"/>
      <c r="G87" s="63"/>
      <c r="H87" s="64"/>
      <c r="I87" s="64"/>
      <c r="J87" s="65"/>
      <c r="K87" s="64"/>
      <c r="L87" s="64"/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255" t="s">
        <v>66</v>
      </c>
      <c r="C88" s="255"/>
      <c r="D88" s="255"/>
      <c r="E88" s="123">
        <f>+E86+E74+E66+E62+E54</f>
        <v>0</v>
      </c>
      <c r="F88" s="63"/>
      <c r="G88" s="63"/>
      <c r="H88" s="64"/>
      <c r="I88" s="64"/>
      <c r="J88" s="65"/>
      <c r="K88" s="64"/>
      <c r="L88" s="64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93"/>
      <c r="C89" s="93"/>
      <c r="D89" s="93"/>
      <c r="E89" s="93"/>
      <c r="F89" s="63"/>
      <c r="G89" s="63"/>
      <c r="H89" s="64"/>
      <c r="I89" s="64"/>
      <c r="J89" s="65"/>
      <c r="K89" s="64"/>
      <c r="L89" s="64"/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 t="s">
        <v>68</v>
      </c>
      <c r="C90" s="91" t="s">
        <v>70</v>
      </c>
      <c r="D90" s="91" t="s">
        <v>74</v>
      </c>
      <c r="E90" s="93"/>
      <c r="F90" s="63"/>
      <c r="G90" s="63"/>
      <c r="H90" s="64"/>
      <c r="I90" s="64"/>
      <c r="J90" s="65"/>
      <c r="K90" s="64"/>
      <c r="L90" s="64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3" t="s">
        <v>79</v>
      </c>
      <c r="C91" s="5">
        <v>0.62</v>
      </c>
      <c r="D91" s="130">
        <f>+C54</f>
        <v>0</v>
      </c>
      <c r="E91" s="135">
        <f>+C91*D91</f>
        <v>0</v>
      </c>
      <c r="F91" s="8"/>
      <c r="G91" s="63"/>
      <c r="H91" s="64"/>
      <c r="I91" s="64"/>
      <c r="J91" s="65"/>
      <c r="K91" s="64"/>
      <c r="L91" s="64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94" t="s">
        <v>73</v>
      </c>
      <c r="C92" s="91"/>
      <c r="D92" s="91"/>
      <c r="E92" s="93"/>
      <c r="F92" s="63"/>
      <c r="G92" s="63"/>
      <c r="H92" s="64"/>
      <c r="I92" s="64"/>
      <c r="J92" s="65"/>
      <c r="K92" s="64"/>
      <c r="L92" s="64"/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241" t="s">
        <v>57</v>
      </c>
      <c r="C93" s="241"/>
      <c r="D93" s="241"/>
      <c r="E93" s="241"/>
      <c r="F93" s="63"/>
      <c r="G93" s="63"/>
      <c r="H93" s="64"/>
      <c r="I93" s="64"/>
      <c r="J93" s="65"/>
      <c r="K93" s="64"/>
      <c r="L93" s="64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93"/>
      <c r="C94" s="93"/>
      <c r="D94" s="93"/>
      <c r="E94" s="93"/>
      <c r="F94" s="63"/>
      <c r="G94" s="63"/>
      <c r="H94" s="64"/>
      <c r="I94" s="64"/>
      <c r="J94" s="65"/>
      <c r="K94" s="64"/>
      <c r="L94" s="64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255" t="s">
        <v>71</v>
      </c>
      <c r="C95" s="255"/>
      <c r="D95" s="255"/>
      <c r="E95" s="133">
        <f>+E91+E92</f>
        <v>0</v>
      </c>
      <c r="F95" s="63"/>
      <c r="G95" s="63"/>
      <c r="H95" s="64"/>
      <c r="I95" s="64"/>
      <c r="J95" s="65"/>
      <c r="K95" s="64"/>
      <c r="L95" s="64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93"/>
      <c r="C96" s="93"/>
      <c r="D96" s="93"/>
      <c r="E96" s="125"/>
      <c r="F96" s="63"/>
      <c r="G96" s="63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255" t="s">
        <v>72</v>
      </c>
      <c r="C97" s="255"/>
      <c r="D97" s="255"/>
      <c r="E97" s="123">
        <f>+E95+E88</f>
        <v>0</v>
      </c>
      <c r="F97" s="63"/>
      <c r="G97" s="63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F98" s="63"/>
      <c r="G98" s="63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</sheetData>
  <mergeCells count="58">
    <mergeCell ref="F76:M85"/>
    <mergeCell ref="B86:D86"/>
    <mergeCell ref="B88:D88"/>
    <mergeCell ref="B93:E93"/>
    <mergeCell ref="B95:D95"/>
    <mergeCell ref="B78:D78"/>
    <mergeCell ref="B79:D79"/>
    <mergeCell ref="B97:D97"/>
    <mergeCell ref="F36:M41"/>
    <mergeCell ref="F45:M52"/>
    <mergeCell ref="F56:M62"/>
    <mergeCell ref="F64:M65"/>
    <mergeCell ref="F68:M72"/>
    <mergeCell ref="B80:D80"/>
    <mergeCell ref="B81:D81"/>
    <mergeCell ref="B82:D82"/>
    <mergeCell ref="B83:D83"/>
    <mergeCell ref="B84:D84"/>
    <mergeCell ref="B85:D85"/>
    <mergeCell ref="B74:D74"/>
    <mergeCell ref="B75:E75"/>
    <mergeCell ref="B76:D76"/>
    <mergeCell ref="B77:D77"/>
    <mergeCell ref="B72:D72"/>
    <mergeCell ref="B61:D61"/>
    <mergeCell ref="B62:D62"/>
    <mergeCell ref="B63:E63"/>
    <mergeCell ref="B64:D64"/>
    <mergeCell ref="B65:D65"/>
    <mergeCell ref="B66:D66"/>
    <mergeCell ref="B67:E67"/>
    <mergeCell ref="B68:D68"/>
    <mergeCell ref="B69:D69"/>
    <mergeCell ref="B70:D70"/>
    <mergeCell ref="B71:D71"/>
    <mergeCell ref="B60:D60"/>
    <mergeCell ref="B26:H26"/>
    <mergeCell ref="B43:B44"/>
    <mergeCell ref="C43:C44"/>
    <mergeCell ref="D43:D44"/>
    <mergeCell ref="E43:E44"/>
    <mergeCell ref="B55:E55"/>
    <mergeCell ref="B56:D56"/>
    <mergeCell ref="B57:D57"/>
    <mergeCell ref="B58:D58"/>
    <mergeCell ref="B59:D59"/>
    <mergeCell ref="X15:X16"/>
    <mergeCell ref="B1:M2"/>
    <mergeCell ref="B3:F3"/>
    <mergeCell ref="I4:W4"/>
    <mergeCell ref="X4:X6"/>
    <mergeCell ref="F6:H6"/>
    <mergeCell ref="B14:H14"/>
    <mergeCell ref="B15:B16"/>
    <mergeCell ref="C15:C16"/>
    <mergeCell ref="D15:D16"/>
    <mergeCell ref="E15:E16"/>
    <mergeCell ref="F15:H15"/>
  </mergeCells>
  <dataValidations count="4">
    <dataValidation type="list" allowBlank="1" showInputMessage="1" showErrorMessage="1" sqref="F91">
      <formula1>"Modified Total Direct Costs (MTDC), Total Direct Costs (TDC), Salaries and Wages"</formula1>
    </dataValidation>
    <dataValidation type="list" allowBlank="1" showInputMessage="1" showErrorMessage="1" sqref="AC6:AC13">
      <formula1>$AC$7:$AC$15</formula1>
    </dataValidation>
    <dataValidation type="list" allowBlank="1" showInputMessage="1" showErrorMessage="1" sqref="AC5">
      <formula1>$AC$5:$AC$13</formula1>
    </dataValidation>
    <dataValidation type="list" allowBlank="1" showInputMessage="1" showErrorMessage="1" sqref="C8:C13 C17:C25">
      <formula1>$AE$5:$AE$13</formula1>
    </dataValidation>
  </dataValidations>
  <pageMargins left="0.7" right="0.7" top="0.75" bottom="0.75" header="0.3" footer="0.3"/>
  <pageSetup paperSize="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8"/>
  <sheetViews>
    <sheetView topLeftCell="A55" zoomScaleNormal="100" workbookViewId="0">
      <selection activeCell="E17" sqref="E17"/>
    </sheetView>
  </sheetViews>
  <sheetFormatPr defaultColWidth="13.7109375" defaultRowHeight="11.25"/>
  <cols>
    <col min="1" max="1" width="2" style="13" customWidth="1"/>
    <col min="2" max="2" width="27" style="13" bestFit="1" customWidth="1"/>
    <col min="3" max="3" width="12.42578125" style="13" customWidth="1"/>
    <col min="4" max="4" width="10.28515625" style="13" customWidth="1"/>
    <col min="5" max="5" width="11.140625" style="13" customWidth="1"/>
    <col min="6" max="6" width="9" style="60" bestFit="1" customWidth="1"/>
    <col min="7" max="7" width="9" style="60" customWidth="1"/>
    <col min="8" max="8" width="7.85546875" style="13" bestFit="1" customWidth="1"/>
    <col min="9" max="9" width="10.7109375" style="13" bestFit="1" customWidth="1"/>
    <col min="10" max="10" width="7.7109375" style="61" bestFit="1" customWidth="1"/>
    <col min="11" max="11" width="10.7109375" style="13" bestFit="1" customWidth="1"/>
    <col min="12" max="12" width="10.140625" style="13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9" style="13" bestFit="1" customWidth="1"/>
    <col min="19" max="19" width="8.28515625" style="13" customWidth="1"/>
    <col min="20" max="20" width="9.140625" style="14" bestFit="1" customWidth="1"/>
    <col min="21" max="21" width="7.7109375" style="13" bestFit="1" customWidth="1"/>
    <col min="22" max="22" width="10.140625" style="13" bestFit="1" customWidth="1"/>
    <col min="23" max="23" width="10.140625" style="14" bestFit="1" customWidth="1"/>
    <col min="24" max="24" width="10.140625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9.7109375" style="13" bestFit="1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30" s="11" customFormat="1" ht="12.75" customHeight="1">
      <c r="B1" s="229" t="s">
        <v>28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T1" s="12"/>
      <c r="W1" s="12"/>
    </row>
    <row r="2" spans="1:30" ht="12" customHeight="1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30" ht="37.5" customHeight="1" thickBot="1">
      <c r="B3" s="230" t="s">
        <v>29</v>
      </c>
      <c r="C3" s="230"/>
      <c r="D3" s="230"/>
      <c r="E3" s="230"/>
      <c r="F3" s="230"/>
      <c r="G3" s="2"/>
      <c r="H3" s="1"/>
      <c r="I3" s="1"/>
      <c r="J3" s="1"/>
      <c r="K3" s="1"/>
      <c r="L3" s="1"/>
      <c r="M3" s="1"/>
    </row>
    <row r="4" spans="1:30" s="15" customFormat="1" ht="11.25" customHeight="1">
      <c r="I4" s="231" t="s">
        <v>75</v>
      </c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3"/>
      <c r="X4" s="238" t="s">
        <v>3</v>
      </c>
    </row>
    <row r="5" spans="1:30" s="15" customFormat="1" ht="22.5">
      <c r="H5" s="16"/>
      <c r="I5" s="17" t="s">
        <v>27</v>
      </c>
      <c r="J5" s="18" t="s">
        <v>16</v>
      </c>
      <c r="K5" s="97" t="s">
        <v>20</v>
      </c>
      <c r="L5" s="19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39"/>
      <c r="AD5" s="199" t="s">
        <v>157</v>
      </c>
    </row>
    <row r="6" spans="1:30" s="22" customFormat="1" ht="45.75" customHeight="1" thickBot="1">
      <c r="B6" s="23" t="s">
        <v>1</v>
      </c>
      <c r="C6" s="24" t="s">
        <v>163</v>
      </c>
      <c r="D6" s="25" t="s">
        <v>26</v>
      </c>
      <c r="E6" s="24"/>
      <c r="F6" s="234" t="s">
        <v>32</v>
      </c>
      <c r="G6" s="234"/>
      <c r="H6" s="234"/>
      <c r="I6" s="26"/>
      <c r="J6" s="27"/>
      <c r="K6" s="98"/>
      <c r="L6" s="26"/>
      <c r="M6" s="107">
        <v>6.2E-2</v>
      </c>
      <c r="N6" s="107">
        <v>1.4500000000000001E-2</v>
      </c>
      <c r="O6" s="107">
        <v>1.4E-2</v>
      </c>
      <c r="P6" s="107">
        <v>0.1457</v>
      </c>
      <c r="Q6" s="107">
        <v>4.3999999999999997E-2</v>
      </c>
      <c r="R6" s="98"/>
      <c r="S6" s="98">
        <v>598.41999999999996</v>
      </c>
      <c r="T6" s="108">
        <v>600</v>
      </c>
      <c r="U6" s="109">
        <v>9.0499999999999997E-2</v>
      </c>
      <c r="V6" s="98"/>
      <c r="W6" s="110"/>
      <c r="X6" s="240"/>
      <c r="AD6" s="199" t="s">
        <v>162</v>
      </c>
    </row>
    <row r="7" spans="1:30" s="22" customFormat="1" ht="19.5" customHeight="1">
      <c r="B7" s="29" t="s">
        <v>30</v>
      </c>
      <c r="C7" s="30"/>
      <c r="D7" s="31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13" si="0">W7</f>
        <v>0</v>
      </c>
      <c r="AD7" s="199" t="s">
        <v>165</v>
      </c>
    </row>
    <row r="8" spans="1:30" s="22" customFormat="1" ht="18" customHeight="1">
      <c r="A8" s="22">
        <v>1</v>
      </c>
      <c r="B8" s="23">
        <f>+'Year 1'!B8</f>
        <v>0</v>
      </c>
      <c r="C8" s="40">
        <f>+'Year 1'!C8</f>
        <v>0</v>
      </c>
      <c r="D8" s="25">
        <f>+'Year 1'!D8</f>
        <v>0</v>
      </c>
      <c r="E8" s="40">
        <f>+'Year 1'!E8</f>
        <v>0</v>
      </c>
      <c r="F8" s="197">
        <f>+'Year 1'!F8</f>
        <v>0</v>
      </c>
      <c r="G8" s="197">
        <f>+'Year 1'!G8</f>
        <v>0</v>
      </c>
      <c r="H8" s="40">
        <f>+'Year 1'!H8</f>
        <v>0</v>
      </c>
      <c r="I8" s="41">
        <f>+'Year 1'!I8</f>
        <v>0</v>
      </c>
      <c r="J8" s="42">
        <v>0</v>
      </c>
      <c r="K8" s="100">
        <f>IF(I8&gt;0,+I8*(1+J8),I8)</f>
        <v>0</v>
      </c>
      <c r="L8" s="100">
        <f>IF(OR(C8="Undergraduate Students",C8="Payments above base salary"),+K8*E8,IF(F8&gt;0,+K8/9*D8*F8,IF(G8&gt;0,+K8/12*D8*G8,IF(H8&gt;0,+K8/9*H8*D8,0))))</f>
        <v>0</v>
      </c>
      <c r="M8" s="100">
        <f>IF(C8="Undergraduate Students",0,+$L8*$M$6)</f>
        <v>0</v>
      </c>
      <c r="N8" s="100">
        <f>IF(C8="Undergraduate Students",0,+$L8*$N$6)</f>
        <v>0</v>
      </c>
      <c r="O8" s="100">
        <f t="shared" ref="O8:O13" si="1">+$L8*$O$6</f>
        <v>0</v>
      </c>
      <c r="P8" s="100">
        <f>IF(OR(C8="Undergraduate Students",C8="Payments above base salary"),0,IF(H8&gt;0,0,+L8*$P$6))</f>
        <v>0</v>
      </c>
      <c r="Q8" s="100">
        <f>IF(C8="Undergraduate Students",0,IF(L8&gt;7000,7000*$Q$6,IF(L8&lt;7000,+L8*$Q$6)))</f>
        <v>0</v>
      </c>
      <c r="R8" s="100">
        <f t="shared" ref="R8:R13" si="2">SUM(M8:Q8)</f>
        <v>0</v>
      </c>
      <c r="S8" s="100">
        <f>IF(OR(C8="Undergraduate Students",C8="Payments above base salary"),0,IF(L8&gt;0,+$S$6*D8*F8,0))</f>
        <v>0</v>
      </c>
      <c r="T8" s="100">
        <f>IF(OR(C8="Undergraduate Students",C8="Payments above base salary"),0,IF(F8&gt;0,+$T$6*D8,IF(G8&gt;0,+$T$6*D8,0)))</f>
        <v>0</v>
      </c>
      <c r="U8" s="100">
        <f t="shared" ref="U8:U13" si="3">+T8*$U$6</f>
        <v>0</v>
      </c>
      <c r="V8" s="100">
        <f t="shared" ref="V8:V13" si="4">SUM(R8:U8)</f>
        <v>0</v>
      </c>
      <c r="W8" s="100">
        <f t="shared" ref="W8:W13" si="5">(L8+V8)</f>
        <v>0</v>
      </c>
      <c r="X8" s="104">
        <f t="shared" si="0"/>
        <v>0</v>
      </c>
      <c r="AD8" s="199" t="s">
        <v>161</v>
      </c>
    </row>
    <row r="9" spans="1:30" s="22" customFormat="1" ht="18" customHeight="1">
      <c r="A9" s="22">
        <v>2</v>
      </c>
      <c r="B9" s="23">
        <f>+'Year 1'!B9</f>
        <v>0</v>
      </c>
      <c r="C9" s="40">
        <f>+'Year 1'!C9</f>
        <v>0</v>
      </c>
      <c r="D9" s="25">
        <f>+'Year 1'!D9</f>
        <v>0</v>
      </c>
      <c r="E9" s="40">
        <f>+'Year 1'!E9</f>
        <v>0</v>
      </c>
      <c r="F9" s="197">
        <f>+'Year 1'!F9</f>
        <v>0</v>
      </c>
      <c r="G9" s="197">
        <f>+'Year 1'!G9</f>
        <v>0</v>
      </c>
      <c r="H9" s="40">
        <f>+'Year 1'!H9</f>
        <v>0</v>
      </c>
      <c r="I9" s="41">
        <f>+'Year 1'!I9</f>
        <v>0</v>
      </c>
      <c r="J9" s="42">
        <f t="shared" ref="J9:J13" si="6">+I9*$J$6</f>
        <v>0</v>
      </c>
      <c r="K9" s="100">
        <f t="shared" ref="K9:K13" si="7">IF(I9&gt;0,+I9*(1+J9),I9)</f>
        <v>0</v>
      </c>
      <c r="L9" s="100">
        <f t="shared" ref="L9:L13" si="8">IF(OR(C9="Undergraduate Students",C9="Payments above base salary"),+K9*E9,IF(F9&gt;0,+K9/9*D9*F9,IF(G9&gt;0,+K9/12*D9*G9,IF(H9&gt;0,+K9/9*H9*D9,0))))</f>
        <v>0</v>
      </c>
      <c r="M9" s="100">
        <f t="shared" ref="M9:M13" si="9">IF(C9="Undergraduate Students",0,+$L9*$M$6)</f>
        <v>0</v>
      </c>
      <c r="N9" s="100">
        <f t="shared" ref="N9:N13" si="10">IF(C9="Undergraduate Students",0,+$L9*$N$6)</f>
        <v>0</v>
      </c>
      <c r="O9" s="100">
        <f t="shared" si="1"/>
        <v>0</v>
      </c>
      <c r="P9" s="100">
        <f t="shared" ref="P9:P13" si="11">IF(OR(C9="Undergraduate Students",C9="Payments above base salary"),0,IF(H9&gt;0,0,+L9*$P$6))</f>
        <v>0</v>
      </c>
      <c r="Q9" s="100">
        <f t="shared" ref="Q9:Q13" si="12">IF(C9="Undergraduate Students",0,IF(L9&gt;7000,7000*$Q$6,IF(L9&lt;7000,+L9*$Q$6)))</f>
        <v>0</v>
      </c>
      <c r="R9" s="100">
        <f t="shared" si="2"/>
        <v>0</v>
      </c>
      <c r="S9" s="100">
        <f t="shared" ref="S9:S13" si="13">IF(OR(C9="Undergraduate Students",C9="Payments above base salary"),0,IF(L9&gt;0,+$S$6*D9*F9,0))</f>
        <v>0</v>
      </c>
      <c r="T9" s="100">
        <f t="shared" ref="T9:T13" si="14">IF(OR(C9="Undergraduate Students",C9="Payments above base salary"),0,IF(F9&gt;0,+$T$6*D9,IF(G9&gt;0,+$T$6*D9,0)))</f>
        <v>0</v>
      </c>
      <c r="U9" s="100">
        <f t="shared" si="3"/>
        <v>0</v>
      </c>
      <c r="V9" s="100">
        <f t="shared" si="4"/>
        <v>0</v>
      </c>
      <c r="W9" s="100">
        <f t="shared" si="5"/>
        <v>0</v>
      </c>
      <c r="X9" s="104">
        <f t="shared" si="0"/>
        <v>0</v>
      </c>
      <c r="AD9" s="199" t="s">
        <v>160</v>
      </c>
    </row>
    <row r="10" spans="1:30" s="22" customFormat="1" ht="18" customHeight="1">
      <c r="A10" s="22">
        <v>3</v>
      </c>
      <c r="B10" s="23">
        <f>+'Year 1'!B10</f>
        <v>0</v>
      </c>
      <c r="C10" s="40">
        <f>+'Year 1'!C10</f>
        <v>0</v>
      </c>
      <c r="D10" s="25">
        <f>+'Year 1'!D10</f>
        <v>0</v>
      </c>
      <c r="E10" s="40">
        <f>+'Year 1'!E10</f>
        <v>0</v>
      </c>
      <c r="F10" s="197">
        <f>+'Year 1'!F10</f>
        <v>0</v>
      </c>
      <c r="G10" s="197">
        <f>+'Year 1'!G10</f>
        <v>0</v>
      </c>
      <c r="H10" s="40">
        <f>+'Year 1'!H10</f>
        <v>0</v>
      </c>
      <c r="I10" s="41">
        <f>+'Year 1'!I10</f>
        <v>0</v>
      </c>
      <c r="J10" s="42">
        <f t="shared" si="6"/>
        <v>0</v>
      </c>
      <c r="K10" s="100">
        <f t="shared" si="7"/>
        <v>0</v>
      </c>
      <c r="L10" s="100">
        <f t="shared" si="8"/>
        <v>0</v>
      </c>
      <c r="M10" s="100">
        <f t="shared" si="9"/>
        <v>0</v>
      </c>
      <c r="N10" s="100">
        <f t="shared" si="10"/>
        <v>0</v>
      </c>
      <c r="O10" s="100">
        <f t="shared" si="1"/>
        <v>0</v>
      </c>
      <c r="P10" s="100">
        <f t="shared" si="11"/>
        <v>0</v>
      </c>
      <c r="Q10" s="100">
        <f t="shared" si="12"/>
        <v>0</v>
      </c>
      <c r="R10" s="100">
        <f t="shared" si="2"/>
        <v>0</v>
      </c>
      <c r="S10" s="100">
        <f t="shared" si="13"/>
        <v>0</v>
      </c>
      <c r="T10" s="100">
        <f t="shared" si="14"/>
        <v>0</v>
      </c>
      <c r="U10" s="100">
        <f t="shared" si="3"/>
        <v>0</v>
      </c>
      <c r="V10" s="100">
        <f t="shared" si="4"/>
        <v>0</v>
      </c>
      <c r="W10" s="100">
        <f t="shared" si="5"/>
        <v>0</v>
      </c>
      <c r="X10" s="104">
        <f t="shared" si="0"/>
        <v>0</v>
      </c>
      <c r="AD10" s="199" t="s">
        <v>159</v>
      </c>
    </row>
    <row r="11" spans="1:30" s="22" customFormat="1" ht="18" customHeight="1">
      <c r="A11" s="22">
        <v>4</v>
      </c>
      <c r="B11" s="23">
        <f>+'Year 1'!B11</f>
        <v>0</v>
      </c>
      <c r="C11" s="40">
        <f>+'Year 1'!C11</f>
        <v>0</v>
      </c>
      <c r="D11" s="25">
        <f>+'Year 1'!D11</f>
        <v>0</v>
      </c>
      <c r="E11" s="40">
        <f>+'Year 1'!E11</f>
        <v>0</v>
      </c>
      <c r="F11" s="197">
        <f>+'Year 1'!F11</f>
        <v>0</v>
      </c>
      <c r="G11" s="197">
        <f>+'Year 1'!G11</f>
        <v>0</v>
      </c>
      <c r="H11" s="40">
        <f>+'Year 1'!H11</f>
        <v>0</v>
      </c>
      <c r="I11" s="41">
        <f>+'Year 1'!I11</f>
        <v>0</v>
      </c>
      <c r="J11" s="42">
        <f t="shared" si="6"/>
        <v>0</v>
      </c>
      <c r="K11" s="100">
        <f t="shared" si="7"/>
        <v>0</v>
      </c>
      <c r="L11" s="100">
        <f t="shared" si="8"/>
        <v>0</v>
      </c>
      <c r="M11" s="100">
        <f t="shared" si="9"/>
        <v>0</v>
      </c>
      <c r="N11" s="100">
        <f t="shared" si="10"/>
        <v>0</v>
      </c>
      <c r="O11" s="100">
        <f t="shared" si="1"/>
        <v>0</v>
      </c>
      <c r="P11" s="100">
        <f t="shared" si="11"/>
        <v>0</v>
      </c>
      <c r="Q11" s="100">
        <f t="shared" si="12"/>
        <v>0</v>
      </c>
      <c r="R11" s="100">
        <f t="shared" si="2"/>
        <v>0</v>
      </c>
      <c r="S11" s="100">
        <f t="shared" si="13"/>
        <v>0</v>
      </c>
      <c r="T11" s="100">
        <f t="shared" si="14"/>
        <v>0</v>
      </c>
      <c r="U11" s="100">
        <f t="shared" si="3"/>
        <v>0</v>
      </c>
      <c r="V11" s="100">
        <f t="shared" si="4"/>
        <v>0</v>
      </c>
      <c r="W11" s="100">
        <f t="shared" si="5"/>
        <v>0</v>
      </c>
      <c r="X11" s="104">
        <f t="shared" si="0"/>
        <v>0</v>
      </c>
      <c r="AD11" s="200" t="s">
        <v>158</v>
      </c>
    </row>
    <row r="12" spans="1:30" s="22" customFormat="1" ht="18" customHeight="1">
      <c r="A12" s="22">
        <v>5</v>
      </c>
      <c r="B12" s="23">
        <f>+'Year 1'!B12</f>
        <v>0</v>
      </c>
      <c r="C12" s="40">
        <f>+'Year 1'!C12</f>
        <v>0</v>
      </c>
      <c r="D12" s="25">
        <f>+'Year 1'!D12</f>
        <v>0</v>
      </c>
      <c r="E12" s="40">
        <f>+'Year 1'!E12</f>
        <v>0</v>
      </c>
      <c r="F12" s="197">
        <f>+'Year 1'!F12</f>
        <v>0</v>
      </c>
      <c r="G12" s="197">
        <f>+'Year 1'!G12</f>
        <v>0</v>
      </c>
      <c r="H12" s="40">
        <f>+'Year 1'!H12</f>
        <v>0</v>
      </c>
      <c r="I12" s="41">
        <f>+'Year 1'!I12</f>
        <v>0</v>
      </c>
      <c r="J12" s="42">
        <f t="shared" si="6"/>
        <v>0</v>
      </c>
      <c r="K12" s="100">
        <f t="shared" si="7"/>
        <v>0</v>
      </c>
      <c r="L12" s="100">
        <f t="shared" si="8"/>
        <v>0</v>
      </c>
      <c r="M12" s="100">
        <f t="shared" si="9"/>
        <v>0</v>
      </c>
      <c r="N12" s="100">
        <f t="shared" si="10"/>
        <v>0</v>
      </c>
      <c r="O12" s="100">
        <f t="shared" si="1"/>
        <v>0</v>
      </c>
      <c r="P12" s="100">
        <f t="shared" si="11"/>
        <v>0</v>
      </c>
      <c r="Q12" s="100">
        <f t="shared" si="12"/>
        <v>0</v>
      </c>
      <c r="R12" s="100">
        <f t="shared" si="2"/>
        <v>0</v>
      </c>
      <c r="S12" s="100">
        <f t="shared" si="13"/>
        <v>0</v>
      </c>
      <c r="T12" s="100">
        <f t="shared" si="14"/>
        <v>0</v>
      </c>
      <c r="U12" s="100">
        <f t="shared" si="3"/>
        <v>0</v>
      </c>
      <c r="V12" s="100">
        <f t="shared" si="4"/>
        <v>0</v>
      </c>
      <c r="W12" s="100">
        <f t="shared" si="5"/>
        <v>0</v>
      </c>
      <c r="X12" s="104">
        <f t="shared" si="0"/>
        <v>0</v>
      </c>
      <c r="AD12" s="201" t="s">
        <v>45</v>
      </c>
    </row>
    <row r="13" spans="1:30" s="22" customFormat="1" ht="18" customHeight="1">
      <c r="A13" s="22">
        <v>6</v>
      </c>
      <c r="B13" s="23">
        <f>+'Year 1'!B13</f>
        <v>0</v>
      </c>
      <c r="C13" s="40">
        <f>+'Year 1'!C13</f>
        <v>0</v>
      </c>
      <c r="D13" s="25">
        <f>+'Year 1'!D13</f>
        <v>0</v>
      </c>
      <c r="E13" s="40">
        <f>+'Year 1'!E13</f>
        <v>0</v>
      </c>
      <c r="F13" s="197">
        <f>+'Year 1'!F13</f>
        <v>0</v>
      </c>
      <c r="G13" s="197">
        <f>+'Year 1'!G13</f>
        <v>0</v>
      </c>
      <c r="H13" s="40">
        <f>+'Year 1'!H13</f>
        <v>0</v>
      </c>
      <c r="I13" s="41">
        <f>+'Year 1'!I13</f>
        <v>0</v>
      </c>
      <c r="J13" s="42">
        <f t="shared" si="6"/>
        <v>0</v>
      </c>
      <c r="K13" s="100">
        <f t="shared" si="7"/>
        <v>0</v>
      </c>
      <c r="L13" s="100">
        <f t="shared" si="8"/>
        <v>0</v>
      </c>
      <c r="M13" s="100">
        <f t="shared" si="9"/>
        <v>0</v>
      </c>
      <c r="N13" s="100">
        <f t="shared" si="10"/>
        <v>0</v>
      </c>
      <c r="O13" s="100">
        <f t="shared" si="1"/>
        <v>0</v>
      </c>
      <c r="P13" s="100">
        <f t="shared" si="11"/>
        <v>0</v>
      </c>
      <c r="Q13" s="100">
        <f t="shared" si="12"/>
        <v>0</v>
      </c>
      <c r="R13" s="100">
        <f t="shared" si="2"/>
        <v>0</v>
      </c>
      <c r="S13" s="100">
        <f t="shared" si="13"/>
        <v>0</v>
      </c>
      <c r="T13" s="100">
        <f t="shared" si="14"/>
        <v>0</v>
      </c>
      <c r="U13" s="100">
        <f t="shared" si="3"/>
        <v>0</v>
      </c>
      <c r="V13" s="100">
        <f t="shared" si="4"/>
        <v>0</v>
      </c>
      <c r="W13" s="100">
        <f t="shared" si="5"/>
        <v>0</v>
      </c>
      <c r="X13" s="104">
        <f t="shared" si="0"/>
        <v>0</v>
      </c>
      <c r="AD13" s="198" t="s">
        <v>164</v>
      </c>
    </row>
    <row r="14" spans="1:30" s="22" customFormat="1" ht="18" customHeight="1" thickBot="1">
      <c r="B14" s="235" t="s">
        <v>33</v>
      </c>
      <c r="C14" s="236"/>
      <c r="D14" s="236"/>
      <c r="E14" s="236"/>
      <c r="F14" s="236"/>
      <c r="G14" s="236"/>
      <c r="H14" s="236"/>
      <c r="I14" s="43">
        <f>SUM(I7:I13)</f>
        <v>0</v>
      </c>
      <c r="J14" s="43">
        <f t="shared" ref="J14:X14" si="15">SUM(J7:J13)</f>
        <v>0</v>
      </c>
      <c r="K14" s="101">
        <f t="shared" si="15"/>
        <v>0</v>
      </c>
      <c r="L14" s="101">
        <f t="shared" si="15"/>
        <v>0</v>
      </c>
      <c r="M14" s="101">
        <f t="shared" si="15"/>
        <v>0</v>
      </c>
      <c r="N14" s="101">
        <f t="shared" si="15"/>
        <v>0</v>
      </c>
      <c r="O14" s="101">
        <f t="shared" si="15"/>
        <v>0</v>
      </c>
      <c r="P14" s="101">
        <f t="shared" si="15"/>
        <v>0</v>
      </c>
      <c r="Q14" s="101">
        <f t="shared" si="15"/>
        <v>0</v>
      </c>
      <c r="R14" s="101">
        <f t="shared" si="15"/>
        <v>0</v>
      </c>
      <c r="S14" s="101">
        <f t="shared" si="15"/>
        <v>0</v>
      </c>
      <c r="T14" s="101">
        <f t="shared" si="15"/>
        <v>0</v>
      </c>
      <c r="U14" s="101">
        <f t="shared" si="15"/>
        <v>0</v>
      </c>
      <c r="V14" s="101">
        <f t="shared" si="15"/>
        <v>0</v>
      </c>
      <c r="W14" s="101">
        <f t="shared" si="15"/>
        <v>0</v>
      </c>
      <c r="X14" s="101">
        <f t="shared" si="15"/>
        <v>0</v>
      </c>
    </row>
    <row r="15" spans="1:30" s="22" customFormat="1" ht="25.5" customHeight="1">
      <c r="B15" s="251" t="s">
        <v>31</v>
      </c>
      <c r="C15" s="227" t="s">
        <v>163</v>
      </c>
      <c r="D15" s="259" t="s">
        <v>26</v>
      </c>
      <c r="E15" s="227" t="s">
        <v>166</v>
      </c>
      <c r="F15" s="250" t="s">
        <v>32</v>
      </c>
      <c r="G15" s="250"/>
      <c r="H15" s="250"/>
      <c r="I15" s="44" t="s">
        <v>27</v>
      </c>
      <c r="J15" s="45" t="s">
        <v>16</v>
      </c>
      <c r="K15" s="102" t="s">
        <v>20</v>
      </c>
      <c r="L15" s="102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46" t="s">
        <v>3</v>
      </c>
    </row>
    <row r="16" spans="1:30" s="22" customFormat="1" ht="25.5" customHeight="1" thickBot="1">
      <c r="B16" s="252"/>
      <c r="C16" s="228"/>
      <c r="D16" s="260"/>
      <c r="E16" s="228"/>
      <c r="F16" s="196" t="s">
        <v>21</v>
      </c>
      <c r="G16" s="196" t="s">
        <v>35</v>
      </c>
      <c r="H16" s="196" t="s">
        <v>23</v>
      </c>
      <c r="I16" s="26"/>
      <c r="J16" s="27"/>
      <c r="K16" s="98"/>
      <c r="L16" s="98"/>
      <c r="M16" s="107">
        <v>6.2E-2</v>
      </c>
      <c r="N16" s="107">
        <v>1.4500000000000001E-2</v>
      </c>
      <c r="O16" s="107">
        <v>1.4E-2</v>
      </c>
      <c r="P16" s="107">
        <v>0.1457</v>
      </c>
      <c r="Q16" s="107">
        <v>4.3999999999999997E-2</v>
      </c>
      <c r="R16" s="98"/>
      <c r="S16" s="98">
        <v>598.41999999999996</v>
      </c>
      <c r="T16" s="108">
        <v>600</v>
      </c>
      <c r="U16" s="109">
        <v>9.0499999999999997E-2</v>
      </c>
      <c r="V16" s="98"/>
      <c r="W16" s="110"/>
      <c r="X16" s="247"/>
    </row>
    <row r="17" spans="1:48" ht="18" customHeight="1">
      <c r="A17" s="13">
        <v>1</v>
      </c>
      <c r="B17" s="23">
        <f>+'Year 1'!B17</f>
        <v>0</v>
      </c>
      <c r="C17" s="40">
        <f>+'Year 1'!C17</f>
        <v>0</v>
      </c>
      <c r="D17" s="25">
        <f>+'Year 1'!D17</f>
        <v>0</v>
      </c>
      <c r="E17" s="40">
        <f>+'Year 1'!E17</f>
        <v>0</v>
      </c>
      <c r="F17" s="197">
        <f>+'Year 1'!F17</f>
        <v>0</v>
      </c>
      <c r="G17" s="197">
        <f>+'Year 1'!G17</f>
        <v>0</v>
      </c>
      <c r="H17" s="40">
        <f>+'Year 1'!H17</f>
        <v>0</v>
      </c>
      <c r="I17" s="41">
        <f>+'Year 1'!I17</f>
        <v>0</v>
      </c>
      <c r="J17" s="48">
        <v>0</v>
      </c>
      <c r="K17" s="103">
        <f t="shared" ref="K17:K25" si="16">IF(I17&gt;0,+I17*(1+J17),I17)</f>
        <v>0</v>
      </c>
      <c r="L17" s="100">
        <f t="shared" ref="L17:L18" si="17">IF(OR(C17="Undergraduate Students",C17="Payments above base salary"),+K17,IF(F17&gt;0,+K17/9*D17*F17,IF(G17&gt;0,+K17/12*D17*G17,IF(H17&gt;0,+K17/9*H17*D17,0))))*E17</f>
        <v>0</v>
      </c>
      <c r="M17" s="100">
        <f t="shared" ref="M17:M25" si="18">IF(C17="Undergraduate Students",0,+$L17*$M$6)</f>
        <v>0</v>
      </c>
      <c r="N17" s="100">
        <f t="shared" ref="N17:N25" si="19">IF(C17="Undergraduate Students",0,+$L17*$N$6)</f>
        <v>0</v>
      </c>
      <c r="O17" s="100">
        <f t="shared" ref="O17:O25" si="20">+$L17*$O$6</f>
        <v>0</v>
      </c>
      <c r="P17" s="100">
        <f t="shared" ref="P17:P25" si="21">IF(OR(C17="Undergraduate Students",C17="Payments above base salary"),0,IF(H17&gt;0,0,+L17*$P$6))</f>
        <v>0</v>
      </c>
      <c r="Q17" s="100">
        <f t="shared" ref="Q17:Q25" si="22">IF(C17="Undergraduate Students",0,IF(L17&gt;7000,7000*$Q$6,IF(L17&lt;7000,+L17*$Q$6)))</f>
        <v>0</v>
      </c>
      <c r="R17" s="100">
        <f t="shared" ref="R17:R25" si="23">SUM(M17:Q17)</f>
        <v>0</v>
      </c>
      <c r="S17" s="100">
        <f t="shared" ref="S17:S25" si="24">IF(OR(C17="Undergraduate Students",C17="Payments above base salary"),0,IF(L17&gt;0,+$S$6*D17*F17,0))</f>
        <v>0</v>
      </c>
      <c r="T17" s="100">
        <f t="shared" ref="T17:T25" si="25">IF(OR(C17="Undergraduate Students",C17="Payments above base salary"),0,IF(F17&gt;0,+$T$6*D17,IF(G17&gt;0,+$T$6*D17,0)))</f>
        <v>0</v>
      </c>
      <c r="U17" s="100">
        <f t="shared" ref="U17:U25" si="26">+T17*$U$6</f>
        <v>0</v>
      </c>
      <c r="V17" s="100">
        <f t="shared" ref="V17:V25" si="27">SUM(R17:U17)</f>
        <v>0</v>
      </c>
      <c r="W17" s="100">
        <f t="shared" ref="W17:W25" si="28">(L17+V17)</f>
        <v>0</v>
      </c>
      <c r="X17" s="104">
        <f t="shared" ref="X17:X25" si="29">W17</f>
        <v>0</v>
      </c>
    </row>
    <row r="18" spans="1:48" ht="18" customHeight="1">
      <c r="A18" s="13">
        <v>2</v>
      </c>
      <c r="B18" s="23">
        <f>+'Year 1'!B18</f>
        <v>0</v>
      </c>
      <c r="C18" s="40">
        <f>+'Year 1'!C18</f>
        <v>0</v>
      </c>
      <c r="D18" s="25">
        <f>+'Year 1'!D18</f>
        <v>0</v>
      </c>
      <c r="E18" s="40">
        <f>+'Year 1'!E18</f>
        <v>0</v>
      </c>
      <c r="F18" s="197">
        <f>+'Year 1'!F18</f>
        <v>0</v>
      </c>
      <c r="G18" s="197">
        <f>+'Year 1'!G18</f>
        <v>0</v>
      </c>
      <c r="H18" s="40">
        <f>+'Year 1'!H18</f>
        <v>0</v>
      </c>
      <c r="I18" s="41">
        <f>+'Year 1'!I18</f>
        <v>0</v>
      </c>
      <c r="J18" s="42">
        <v>0</v>
      </c>
      <c r="K18" s="100">
        <f t="shared" si="16"/>
        <v>0</v>
      </c>
      <c r="L18" s="100">
        <f t="shared" si="17"/>
        <v>0</v>
      </c>
      <c r="M18" s="100">
        <f t="shared" si="18"/>
        <v>0</v>
      </c>
      <c r="N18" s="100">
        <f t="shared" si="19"/>
        <v>0</v>
      </c>
      <c r="O18" s="100">
        <f t="shared" si="20"/>
        <v>0</v>
      </c>
      <c r="P18" s="100">
        <f t="shared" si="21"/>
        <v>0</v>
      </c>
      <c r="Q18" s="100">
        <f t="shared" si="22"/>
        <v>0</v>
      </c>
      <c r="R18" s="100">
        <f t="shared" si="23"/>
        <v>0</v>
      </c>
      <c r="S18" s="100">
        <f t="shared" si="24"/>
        <v>0</v>
      </c>
      <c r="T18" s="100">
        <f t="shared" si="25"/>
        <v>0</v>
      </c>
      <c r="U18" s="100">
        <f t="shared" si="26"/>
        <v>0</v>
      </c>
      <c r="V18" s="100">
        <f t="shared" si="27"/>
        <v>0</v>
      </c>
      <c r="W18" s="100">
        <f t="shared" si="28"/>
        <v>0</v>
      </c>
      <c r="X18" s="104">
        <f t="shared" si="29"/>
        <v>0</v>
      </c>
    </row>
    <row r="19" spans="1:48" ht="18" customHeight="1">
      <c r="A19" s="13">
        <v>3</v>
      </c>
      <c r="B19" s="23">
        <f>+'Year 1'!B19</f>
        <v>0</v>
      </c>
      <c r="C19" s="40">
        <f>+'Year 1'!C19</f>
        <v>0</v>
      </c>
      <c r="D19" s="25">
        <f>+'Year 1'!D19</f>
        <v>0</v>
      </c>
      <c r="E19" s="40">
        <f>+'Year 1'!E19</f>
        <v>0</v>
      </c>
      <c r="F19" s="197">
        <f>+'Year 1'!F19</f>
        <v>0</v>
      </c>
      <c r="G19" s="197">
        <f>+'Year 1'!G19</f>
        <v>0</v>
      </c>
      <c r="H19" s="40">
        <f>+'Year 1'!H19</f>
        <v>0</v>
      </c>
      <c r="I19" s="41">
        <f>+'Year 1'!I19</f>
        <v>0</v>
      </c>
      <c r="J19" s="42">
        <v>0</v>
      </c>
      <c r="K19" s="100">
        <f t="shared" si="16"/>
        <v>0</v>
      </c>
      <c r="L19" s="100">
        <f>IF(OR(C19="Undergraduate Students",C19="Payments above base salary"),+K19,IF(F19&gt;0,+K19/9*D19*F19,IF(G19&gt;0,+K19/12*D19*G19,IF(H19&gt;0,+K19/9*H19*D19,0))))*E19</f>
        <v>0</v>
      </c>
      <c r="M19" s="100">
        <f t="shared" si="18"/>
        <v>0</v>
      </c>
      <c r="N19" s="100">
        <f t="shared" si="19"/>
        <v>0</v>
      </c>
      <c r="O19" s="100">
        <f t="shared" si="20"/>
        <v>0</v>
      </c>
      <c r="P19" s="100">
        <f t="shared" si="21"/>
        <v>0</v>
      </c>
      <c r="Q19" s="100">
        <f t="shared" si="22"/>
        <v>0</v>
      </c>
      <c r="R19" s="100">
        <f t="shared" si="23"/>
        <v>0</v>
      </c>
      <c r="S19" s="100">
        <f t="shared" si="24"/>
        <v>0</v>
      </c>
      <c r="T19" s="100">
        <f t="shared" si="25"/>
        <v>0</v>
      </c>
      <c r="U19" s="100">
        <f t="shared" si="26"/>
        <v>0</v>
      </c>
      <c r="V19" s="100">
        <f t="shared" si="27"/>
        <v>0</v>
      </c>
      <c r="W19" s="100">
        <f t="shared" si="28"/>
        <v>0</v>
      </c>
      <c r="X19" s="104">
        <f t="shared" si="29"/>
        <v>0</v>
      </c>
    </row>
    <row r="20" spans="1:48" ht="18" customHeight="1">
      <c r="A20" s="13">
        <v>4</v>
      </c>
      <c r="B20" s="23">
        <f>+'Year 1'!B20</f>
        <v>0</v>
      </c>
      <c r="C20" s="40">
        <f>+'Year 1'!C20</f>
        <v>0</v>
      </c>
      <c r="D20" s="25">
        <f>+'Year 1'!D20</f>
        <v>0</v>
      </c>
      <c r="E20" s="40">
        <f>+'Year 1'!E20</f>
        <v>0</v>
      </c>
      <c r="F20" s="197">
        <f>+'Year 1'!F20</f>
        <v>0</v>
      </c>
      <c r="G20" s="197">
        <f>+'Year 1'!G20</f>
        <v>0</v>
      </c>
      <c r="H20" s="40">
        <f>+'Year 1'!H20</f>
        <v>0</v>
      </c>
      <c r="I20" s="41">
        <f>+'Year 1'!I20</f>
        <v>0</v>
      </c>
      <c r="J20" s="42">
        <v>0</v>
      </c>
      <c r="K20" s="100">
        <f t="shared" si="16"/>
        <v>0</v>
      </c>
      <c r="L20" s="100">
        <f>IF(OR(C20="Undergraduate Students",C20="Payments above base salary"),+K20,IF(F20&gt;0,+K20/9*D20*F20,IF(G20&gt;0,+K20/12*D20*G20,IF(H20&gt;0,+K20/9*H20*D20,0))))*E20</f>
        <v>0</v>
      </c>
      <c r="M20" s="100">
        <f t="shared" si="18"/>
        <v>0</v>
      </c>
      <c r="N20" s="100">
        <f t="shared" si="19"/>
        <v>0</v>
      </c>
      <c r="O20" s="100">
        <f t="shared" si="20"/>
        <v>0</v>
      </c>
      <c r="P20" s="100">
        <f t="shared" si="21"/>
        <v>0</v>
      </c>
      <c r="Q20" s="100">
        <f t="shared" si="22"/>
        <v>0</v>
      </c>
      <c r="R20" s="100">
        <f t="shared" si="23"/>
        <v>0</v>
      </c>
      <c r="S20" s="100">
        <f t="shared" si="24"/>
        <v>0</v>
      </c>
      <c r="T20" s="100">
        <f t="shared" si="25"/>
        <v>0</v>
      </c>
      <c r="U20" s="100">
        <f t="shared" si="26"/>
        <v>0</v>
      </c>
      <c r="V20" s="100">
        <f t="shared" si="27"/>
        <v>0</v>
      </c>
      <c r="W20" s="100">
        <f t="shared" si="28"/>
        <v>0</v>
      </c>
      <c r="X20" s="104">
        <f t="shared" si="29"/>
        <v>0</v>
      </c>
    </row>
    <row r="21" spans="1:48" ht="18" customHeight="1">
      <c r="A21" s="13">
        <v>5</v>
      </c>
      <c r="B21" s="197">
        <f>+'Year 1'!B21</f>
        <v>0</v>
      </c>
      <c r="C21" s="40">
        <f>+'Year 1'!C21</f>
        <v>0</v>
      </c>
      <c r="D21" s="25">
        <f>+'Year 1'!D21</f>
        <v>0</v>
      </c>
      <c r="E21" s="40">
        <f>+'Year 1'!E21</f>
        <v>0</v>
      </c>
      <c r="F21" s="197">
        <f>+'Year 1'!F21</f>
        <v>0</v>
      </c>
      <c r="G21" s="197">
        <f>+'Year 1'!G21</f>
        <v>0</v>
      </c>
      <c r="H21" s="40">
        <f>+'Year 1'!H21</f>
        <v>0</v>
      </c>
      <c r="I21" s="41">
        <f>+'Year 1'!I21</f>
        <v>0</v>
      </c>
      <c r="J21" s="42">
        <v>0</v>
      </c>
      <c r="K21" s="100">
        <f t="shared" si="16"/>
        <v>0</v>
      </c>
      <c r="L21" s="100">
        <f t="shared" ref="L21:L25" si="30">IF(OR(C21="Undergraduate Students",C21="Payments above base salary"),+K21*E21,IF(F21&gt;0,+K21/9*D21*F21,IF(G21&gt;0,+K21/12*D21*G21,IF(H21&gt;0,+K21/9*H21*D21,0))))</f>
        <v>0</v>
      </c>
      <c r="M21" s="100">
        <f t="shared" si="18"/>
        <v>0</v>
      </c>
      <c r="N21" s="100">
        <f t="shared" si="19"/>
        <v>0</v>
      </c>
      <c r="O21" s="100">
        <f t="shared" si="20"/>
        <v>0</v>
      </c>
      <c r="P21" s="100">
        <f t="shared" si="21"/>
        <v>0</v>
      </c>
      <c r="Q21" s="100">
        <f t="shared" si="22"/>
        <v>0</v>
      </c>
      <c r="R21" s="100">
        <f t="shared" si="23"/>
        <v>0</v>
      </c>
      <c r="S21" s="100">
        <f t="shared" si="24"/>
        <v>0</v>
      </c>
      <c r="T21" s="100">
        <f t="shared" si="25"/>
        <v>0</v>
      </c>
      <c r="U21" s="100">
        <f t="shared" si="26"/>
        <v>0</v>
      </c>
      <c r="V21" s="100">
        <f t="shared" si="27"/>
        <v>0</v>
      </c>
      <c r="W21" s="100">
        <f t="shared" si="28"/>
        <v>0</v>
      </c>
      <c r="X21" s="104">
        <f t="shared" si="29"/>
        <v>0</v>
      </c>
    </row>
    <row r="22" spans="1:48" ht="18" customHeight="1">
      <c r="A22" s="13">
        <v>6</v>
      </c>
      <c r="B22" s="23">
        <f>+'Year 1'!B22</f>
        <v>0</v>
      </c>
      <c r="C22" s="40">
        <f>+'Year 1'!C22</f>
        <v>0</v>
      </c>
      <c r="D22" s="25">
        <f>+'Year 1'!D22</f>
        <v>0</v>
      </c>
      <c r="E22" s="40">
        <f>+'Year 1'!E22</f>
        <v>0</v>
      </c>
      <c r="F22" s="197">
        <f>+'Year 1'!F22</f>
        <v>0</v>
      </c>
      <c r="G22" s="197">
        <f>+'Year 1'!G22</f>
        <v>0</v>
      </c>
      <c r="H22" s="40">
        <f>+'Year 1'!H22</f>
        <v>0</v>
      </c>
      <c r="I22" s="41">
        <f>+'Year 1'!I22</f>
        <v>0</v>
      </c>
      <c r="J22" s="42">
        <v>0</v>
      </c>
      <c r="K22" s="100">
        <f t="shared" si="16"/>
        <v>0</v>
      </c>
      <c r="L22" s="100">
        <f t="shared" si="30"/>
        <v>0</v>
      </c>
      <c r="M22" s="100">
        <f t="shared" si="18"/>
        <v>0</v>
      </c>
      <c r="N22" s="100">
        <f t="shared" si="19"/>
        <v>0</v>
      </c>
      <c r="O22" s="100">
        <f t="shared" si="20"/>
        <v>0</v>
      </c>
      <c r="P22" s="100">
        <f t="shared" si="21"/>
        <v>0</v>
      </c>
      <c r="Q22" s="100">
        <f t="shared" si="22"/>
        <v>0</v>
      </c>
      <c r="R22" s="100">
        <f t="shared" si="23"/>
        <v>0</v>
      </c>
      <c r="S22" s="100">
        <f t="shared" si="24"/>
        <v>0</v>
      </c>
      <c r="T22" s="100">
        <f t="shared" si="25"/>
        <v>0</v>
      </c>
      <c r="U22" s="100">
        <f t="shared" si="26"/>
        <v>0</v>
      </c>
      <c r="V22" s="100">
        <f t="shared" si="27"/>
        <v>0</v>
      </c>
      <c r="W22" s="100">
        <f t="shared" si="28"/>
        <v>0</v>
      </c>
      <c r="X22" s="104">
        <f t="shared" si="29"/>
        <v>0</v>
      </c>
    </row>
    <row r="23" spans="1:48" ht="18" customHeight="1">
      <c r="A23" s="13">
        <v>7</v>
      </c>
      <c r="B23" s="23">
        <f>+'Year 1'!B23</f>
        <v>0</v>
      </c>
      <c r="C23" s="40">
        <f>+'Year 1'!C23</f>
        <v>0</v>
      </c>
      <c r="D23" s="25">
        <f>+'Year 1'!D23</f>
        <v>0</v>
      </c>
      <c r="E23" s="40">
        <f>+'Year 1'!E23</f>
        <v>0</v>
      </c>
      <c r="F23" s="197">
        <f>+'Year 1'!F23</f>
        <v>0</v>
      </c>
      <c r="G23" s="197">
        <f>+'Year 1'!G23</f>
        <v>0</v>
      </c>
      <c r="H23" s="40">
        <f>+'Year 1'!H23</f>
        <v>0</v>
      </c>
      <c r="I23" s="41">
        <f>+'Year 1'!I23</f>
        <v>0</v>
      </c>
      <c r="J23" s="42">
        <v>0</v>
      </c>
      <c r="K23" s="100">
        <f t="shared" si="16"/>
        <v>0</v>
      </c>
      <c r="L23" s="100">
        <f t="shared" si="30"/>
        <v>0</v>
      </c>
      <c r="M23" s="100">
        <f t="shared" si="18"/>
        <v>0</v>
      </c>
      <c r="N23" s="100">
        <f t="shared" si="19"/>
        <v>0</v>
      </c>
      <c r="O23" s="100">
        <f t="shared" si="20"/>
        <v>0</v>
      </c>
      <c r="P23" s="100">
        <f t="shared" si="21"/>
        <v>0</v>
      </c>
      <c r="Q23" s="100">
        <f t="shared" si="22"/>
        <v>0</v>
      </c>
      <c r="R23" s="100">
        <f t="shared" si="23"/>
        <v>0</v>
      </c>
      <c r="S23" s="100">
        <f t="shared" si="24"/>
        <v>0</v>
      </c>
      <c r="T23" s="100">
        <f t="shared" si="25"/>
        <v>0</v>
      </c>
      <c r="U23" s="100">
        <f t="shared" si="26"/>
        <v>0</v>
      </c>
      <c r="V23" s="100">
        <f t="shared" si="27"/>
        <v>0</v>
      </c>
      <c r="W23" s="100">
        <f t="shared" si="28"/>
        <v>0</v>
      </c>
      <c r="X23" s="104">
        <f t="shared" si="29"/>
        <v>0</v>
      </c>
    </row>
    <row r="24" spans="1:48" ht="18" customHeight="1">
      <c r="A24" s="13">
        <v>8</v>
      </c>
      <c r="B24" s="23">
        <f>+'Year 1'!B24</f>
        <v>0</v>
      </c>
      <c r="C24" s="40">
        <f>+'Year 1'!C24</f>
        <v>0</v>
      </c>
      <c r="D24" s="25">
        <f>+'Year 1'!D24</f>
        <v>0</v>
      </c>
      <c r="E24" s="40">
        <f>+'Year 1'!E24</f>
        <v>0</v>
      </c>
      <c r="F24" s="197">
        <f>+'Year 1'!F24</f>
        <v>0</v>
      </c>
      <c r="G24" s="197">
        <f>+'Year 1'!G24</f>
        <v>0</v>
      </c>
      <c r="H24" s="40">
        <f>+'Year 1'!H24</f>
        <v>0</v>
      </c>
      <c r="I24" s="41">
        <f>+'Year 1'!I24</f>
        <v>0</v>
      </c>
      <c r="J24" s="42">
        <v>0</v>
      </c>
      <c r="K24" s="100">
        <f t="shared" si="16"/>
        <v>0</v>
      </c>
      <c r="L24" s="100">
        <f t="shared" si="30"/>
        <v>0</v>
      </c>
      <c r="M24" s="100">
        <f t="shared" si="18"/>
        <v>0</v>
      </c>
      <c r="N24" s="100">
        <f t="shared" si="19"/>
        <v>0</v>
      </c>
      <c r="O24" s="100">
        <f t="shared" si="20"/>
        <v>0</v>
      </c>
      <c r="P24" s="100">
        <f t="shared" si="21"/>
        <v>0</v>
      </c>
      <c r="Q24" s="100">
        <f t="shared" si="22"/>
        <v>0</v>
      </c>
      <c r="R24" s="100">
        <f t="shared" si="23"/>
        <v>0</v>
      </c>
      <c r="S24" s="100">
        <f t="shared" si="24"/>
        <v>0</v>
      </c>
      <c r="T24" s="100">
        <f t="shared" si="25"/>
        <v>0</v>
      </c>
      <c r="U24" s="100">
        <f t="shared" si="26"/>
        <v>0</v>
      </c>
      <c r="V24" s="100">
        <f t="shared" si="27"/>
        <v>0</v>
      </c>
      <c r="W24" s="100">
        <f t="shared" si="28"/>
        <v>0</v>
      </c>
      <c r="X24" s="104">
        <f t="shared" si="29"/>
        <v>0</v>
      </c>
    </row>
    <row r="25" spans="1:48" ht="18" customHeight="1">
      <c r="A25" s="13">
        <v>9</v>
      </c>
      <c r="B25" s="23">
        <f>+'Year 1'!B25</f>
        <v>0</v>
      </c>
      <c r="C25" s="40">
        <f>+'Year 1'!C25</f>
        <v>0</v>
      </c>
      <c r="D25" s="25">
        <f>+'Year 1'!D25</f>
        <v>0</v>
      </c>
      <c r="E25" s="40">
        <f>+'Year 1'!E25</f>
        <v>0</v>
      </c>
      <c r="F25" s="197">
        <f>+'Year 1'!F25</f>
        <v>0</v>
      </c>
      <c r="G25" s="197">
        <f>+'Year 1'!G25</f>
        <v>0</v>
      </c>
      <c r="H25" s="40">
        <f>+'Year 1'!H25</f>
        <v>0</v>
      </c>
      <c r="I25" s="41">
        <f>+'Year 1'!I25</f>
        <v>0</v>
      </c>
      <c r="J25" s="42">
        <v>0</v>
      </c>
      <c r="K25" s="100">
        <f t="shared" si="16"/>
        <v>0</v>
      </c>
      <c r="L25" s="100">
        <f t="shared" si="30"/>
        <v>0</v>
      </c>
      <c r="M25" s="100">
        <f t="shared" si="18"/>
        <v>0</v>
      </c>
      <c r="N25" s="100">
        <f t="shared" si="19"/>
        <v>0</v>
      </c>
      <c r="O25" s="100">
        <f t="shared" si="20"/>
        <v>0</v>
      </c>
      <c r="P25" s="100">
        <f t="shared" si="21"/>
        <v>0</v>
      </c>
      <c r="Q25" s="100">
        <f t="shared" si="22"/>
        <v>0</v>
      </c>
      <c r="R25" s="100">
        <f t="shared" si="23"/>
        <v>0</v>
      </c>
      <c r="S25" s="100">
        <f t="shared" si="24"/>
        <v>0</v>
      </c>
      <c r="T25" s="100">
        <f t="shared" si="25"/>
        <v>0</v>
      </c>
      <c r="U25" s="100">
        <f t="shared" si="26"/>
        <v>0</v>
      </c>
      <c r="V25" s="100">
        <f t="shared" si="27"/>
        <v>0</v>
      </c>
      <c r="W25" s="100">
        <f t="shared" si="28"/>
        <v>0</v>
      </c>
      <c r="X25" s="104">
        <f t="shared" si="29"/>
        <v>0</v>
      </c>
    </row>
    <row r="26" spans="1:48" ht="17.25" customHeight="1">
      <c r="B26" s="249" t="s">
        <v>34</v>
      </c>
      <c r="C26" s="249"/>
      <c r="D26" s="249"/>
      <c r="E26" s="249"/>
      <c r="F26" s="249"/>
      <c r="G26" s="249"/>
      <c r="H26" s="249"/>
      <c r="I26" s="95">
        <f>SUM(I17:I25)</f>
        <v>0</v>
      </c>
      <c r="J26" s="95">
        <f t="shared" ref="J26:X26" si="31">SUM(J17:J25)</f>
        <v>0</v>
      </c>
      <c r="K26" s="95">
        <f t="shared" si="31"/>
        <v>0</v>
      </c>
      <c r="L26" s="95">
        <f t="shared" si="31"/>
        <v>0</v>
      </c>
      <c r="M26" s="95">
        <f t="shared" si="31"/>
        <v>0</v>
      </c>
      <c r="N26" s="95">
        <f t="shared" si="31"/>
        <v>0</v>
      </c>
      <c r="O26" s="95">
        <f t="shared" si="31"/>
        <v>0</v>
      </c>
      <c r="P26" s="95">
        <f t="shared" si="31"/>
        <v>0</v>
      </c>
      <c r="Q26" s="95">
        <f t="shared" si="31"/>
        <v>0</v>
      </c>
      <c r="R26" s="95">
        <f t="shared" si="31"/>
        <v>0</v>
      </c>
      <c r="S26" s="95">
        <f t="shared" si="31"/>
        <v>0</v>
      </c>
      <c r="T26" s="95">
        <f t="shared" si="31"/>
        <v>0</v>
      </c>
      <c r="U26" s="95">
        <f t="shared" si="31"/>
        <v>0</v>
      </c>
      <c r="V26" s="95">
        <f t="shared" si="31"/>
        <v>0</v>
      </c>
      <c r="W26" s="95">
        <f t="shared" si="31"/>
        <v>0</v>
      </c>
      <c r="X26" s="95">
        <f t="shared" si="31"/>
        <v>0</v>
      </c>
    </row>
    <row r="27" spans="1:48" s="55" customFormat="1" ht="21.75" customHeight="1" thickBot="1">
      <c r="B27" s="56" t="s">
        <v>3</v>
      </c>
      <c r="C27" s="57"/>
      <c r="D27" s="58"/>
      <c r="E27" s="57"/>
      <c r="F27" s="59"/>
      <c r="G27" s="59"/>
      <c r="H27" s="57"/>
      <c r="I27" s="96">
        <f>+I26+I14</f>
        <v>0</v>
      </c>
      <c r="J27" s="96">
        <f t="shared" ref="J27:X27" si="32">+J26+J14</f>
        <v>0</v>
      </c>
      <c r="K27" s="96">
        <f t="shared" si="32"/>
        <v>0</v>
      </c>
      <c r="L27" s="96">
        <f t="shared" si="32"/>
        <v>0</v>
      </c>
      <c r="M27" s="96">
        <f t="shared" si="32"/>
        <v>0</v>
      </c>
      <c r="N27" s="96">
        <f t="shared" si="32"/>
        <v>0</v>
      </c>
      <c r="O27" s="96">
        <f t="shared" si="32"/>
        <v>0</v>
      </c>
      <c r="P27" s="96">
        <f t="shared" si="32"/>
        <v>0</v>
      </c>
      <c r="Q27" s="96">
        <f t="shared" si="32"/>
        <v>0</v>
      </c>
      <c r="R27" s="96">
        <f t="shared" si="32"/>
        <v>0</v>
      </c>
      <c r="S27" s="96">
        <f t="shared" si="32"/>
        <v>0</v>
      </c>
      <c r="T27" s="96">
        <f t="shared" si="32"/>
        <v>0</v>
      </c>
      <c r="U27" s="96">
        <f t="shared" si="32"/>
        <v>0</v>
      </c>
      <c r="V27" s="96">
        <f t="shared" si="32"/>
        <v>0</v>
      </c>
      <c r="W27" s="96">
        <f t="shared" si="32"/>
        <v>0</v>
      </c>
      <c r="X27" s="96">
        <f t="shared" si="32"/>
        <v>0</v>
      </c>
    </row>
    <row r="28" spans="1:48">
      <c r="B28" s="15"/>
      <c r="C28" s="15"/>
    </row>
    <row r="29" spans="1:48" ht="11.25" customHeight="1">
      <c r="O29" s="62"/>
    </row>
    <row r="31" spans="1:48" ht="12.75">
      <c r="B31" s="13" t="s">
        <v>60</v>
      </c>
      <c r="F31" s="63"/>
      <c r="G31" s="63"/>
      <c r="H31" s="64"/>
      <c r="I31" s="64"/>
      <c r="J31" s="65"/>
      <c r="K31" s="66"/>
      <c r="L31" s="66"/>
      <c r="M31" s="67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69"/>
      <c r="E32" s="69"/>
      <c r="F32" s="70"/>
      <c r="G32" s="70"/>
      <c r="H32" s="71"/>
      <c r="I32" s="71"/>
      <c r="J32" s="71"/>
      <c r="K32" s="64"/>
      <c r="L32" s="64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74"/>
      <c r="E33" s="74"/>
      <c r="F33" s="75"/>
      <c r="G33" s="75"/>
      <c r="H33" s="76"/>
      <c r="I33" s="76"/>
      <c r="J33" s="76"/>
      <c r="K33" s="76"/>
      <c r="L33" s="76"/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 ht="22.5">
      <c r="B34" s="77" t="s">
        <v>2</v>
      </c>
      <c r="C34" s="77" t="s">
        <v>58</v>
      </c>
      <c r="D34" s="78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111" t="s">
        <v>62</v>
      </c>
      <c r="C35" s="112"/>
      <c r="D35" s="113"/>
      <c r="E35" s="114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5">
        <f>+B8</f>
        <v>0</v>
      </c>
      <c r="C36" s="116">
        <f>+L8</f>
        <v>0</v>
      </c>
      <c r="D36" s="116">
        <f>+V8</f>
        <v>0</v>
      </c>
      <c r="E36" s="117">
        <f>+C36+D36</f>
        <v>0</v>
      </c>
      <c r="F36" s="256" t="s">
        <v>65</v>
      </c>
      <c r="G36" s="256"/>
      <c r="H36" s="256"/>
      <c r="I36" s="256"/>
      <c r="J36" s="256"/>
      <c r="K36" s="256"/>
      <c r="L36" s="256"/>
      <c r="M36" s="256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1" si="33">+B9</f>
        <v>0</v>
      </c>
      <c r="C37" s="116">
        <f t="shared" ref="C37:C41" si="34">+L9</f>
        <v>0</v>
      </c>
      <c r="D37" s="116">
        <f t="shared" ref="D37:D41" si="35">+V9</f>
        <v>0</v>
      </c>
      <c r="E37" s="117">
        <f t="shared" ref="E37:E41" si="36">+C37+D37</f>
        <v>0</v>
      </c>
      <c r="F37" s="256"/>
      <c r="G37" s="256"/>
      <c r="H37" s="256"/>
      <c r="I37" s="256"/>
      <c r="J37" s="256"/>
      <c r="K37" s="256"/>
      <c r="L37" s="256"/>
      <c r="M37" s="256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33"/>
        <v>0</v>
      </c>
      <c r="C38" s="116">
        <f t="shared" si="34"/>
        <v>0</v>
      </c>
      <c r="D38" s="116">
        <f t="shared" si="35"/>
        <v>0</v>
      </c>
      <c r="E38" s="117">
        <f t="shared" si="36"/>
        <v>0</v>
      </c>
      <c r="F38" s="256"/>
      <c r="G38" s="256"/>
      <c r="H38" s="256"/>
      <c r="I38" s="256"/>
      <c r="J38" s="256"/>
      <c r="K38" s="256"/>
      <c r="L38" s="256"/>
      <c r="M38" s="256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33"/>
        <v>0</v>
      </c>
      <c r="C39" s="116">
        <f t="shared" si="34"/>
        <v>0</v>
      </c>
      <c r="D39" s="116">
        <f t="shared" si="35"/>
        <v>0</v>
      </c>
      <c r="E39" s="117">
        <f t="shared" si="36"/>
        <v>0</v>
      </c>
      <c r="F39" s="256"/>
      <c r="G39" s="256"/>
      <c r="H39" s="256"/>
      <c r="I39" s="256"/>
      <c r="J39" s="256"/>
      <c r="K39" s="256"/>
      <c r="L39" s="256"/>
      <c r="M39" s="256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33"/>
        <v>0</v>
      </c>
      <c r="C40" s="116">
        <f t="shared" si="34"/>
        <v>0</v>
      </c>
      <c r="D40" s="116">
        <f t="shared" si="35"/>
        <v>0</v>
      </c>
      <c r="E40" s="117">
        <f t="shared" si="36"/>
        <v>0</v>
      </c>
      <c r="F40" s="256"/>
      <c r="G40" s="256"/>
      <c r="H40" s="256"/>
      <c r="I40" s="256"/>
      <c r="J40" s="256"/>
      <c r="K40" s="256"/>
      <c r="L40" s="256"/>
      <c r="M40" s="256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33"/>
        <v>0</v>
      </c>
      <c r="C41" s="116">
        <f t="shared" si="34"/>
        <v>0</v>
      </c>
      <c r="D41" s="116">
        <f t="shared" si="35"/>
        <v>0</v>
      </c>
      <c r="E41" s="117">
        <f t="shared" si="36"/>
        <v>0</v>
      </c>
      <c r="F41" s="256"/>
      <c r="G41" s="256"/>
      <c r="H41" s="256"/>
      <c r="I41" s="256"/>
      <c r="J41" s="256"/>
      <c r="K41" s="256"/>
      <c r="L41" s="256"/>
      <c r="M41" s="256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118" t="s">
        <v>36</v>
      </c>
      <c r="C42" s="119">
        <f>SUM(C36:C41)</f>
        <v>0</v>
      </c>
      <c r="D42" s="119">
        <f t="shared" ref="D42:E42" si="37">SUM(D36:D41)</f>
        <v>0</v>
      </c>
      <c r="E42" s="119">
        <f t="shared" si="37"/>
        <v>0</v>
      </c>
      <c r="F42" s="83"/>
      <c r="G42" s="83"/>
      <c r="H42" s="84"/>
      <c r="I42" s="83"/>
      <c r="J42" s="84"/>
      <c r="K42" s="83"/>
      <c r="L42" s="85"/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248" t="s">
        <v>63</v>
      </c>
      <c r="C43" s="248"/>
      <c r="D43" s="248"/>
      <c r="E43" s="248"/>
      <c r="F43" s="83"/>
      <c r="G43" s="83"/>
      <c r="H43" s="84"/>
      <c r="I43" s="83"/>
      <c r="J43" s="84"/>
      <c r="K43" s="83"/>
      <c r="L43" s="85"/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48"/>
      <c r="C44" s="248"/>
      <c r="D44" s="248"/>
      <c r="E44" s="248"/>
      <c r="F44" s="86"/>
      <c r="G44" s="86"/>
      <c r="H44" s="87"/>
      <c r="I44" s="86"/>
      <c r="J44" s="87"/>
      <c r="K44" s="86"/>
      <c r="L44" s="86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120">
        <f>+B17</f>
        <v>0</v>
      </c>
      <c r="C45" s="121">
        <f>+L17</f>
        <v>0</v>
      </c>
      <c r="D45" s="121">
        <f>+V17</f>
        <v>0</v>
      </c>
      <c r="E45" s="117">
        <f>+C45+D45</f>
        <v>0</v>
      </c>
      <c r="F45" s="256" t="s">
        <v>65</v>
      </c>
      <c r="G45" s="256"/>
      <c r="H45" s="256"/>
      <c r="I45" s="256"/>
      <c r="J45" s="256"/>
      <c r="K45" s="256"/>
      <c r="L45" s="256"/>
      <c r="M45" s="256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1" si="38">+B18</f>
        <v>0</v>
      </c>
      <c r="C46" s="121">
        <f t="shared" ref="C46:C52" si="39">+L18</f>
        <v>0</v>
      </c>
      <c r="D46" s="121">
        <f t="shared" ref="D46:D52" si="40">+V18</f>
        <v>0</v>
      </c>
      <c r="E46" s="117">
        <f t="shared" ref="E46:E52" si="41">+C46+D46</f>
        <v>0</v>
      </c>
      <c r="F46" s="256"/>
      <c r="G46" s="256"/>
      <c r="H46" s="256"/>
      <c r="I46" s="256"/>
      <c r="J46" s="256"/>
      <c r="K46" s="256"/>
      <c r="L46" s="256"/>
      <c r="M46" s="256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38"/>
        <v>0</v>
      </c>
      <c r="C47" s="121">
        <f t="shared" si="39"/>
        <v>0</v>
      </c>
      <c r="D47" s="121">
        <f t="shared" si="40"/>
        <v>0</v>
      </c>
      <c r="E47" s="117">
        <f t="shared" si="41"/>
        <v>0</v>
      </c>
      <c r="F47" s="256"/>
      <c r="G47" s="256"/>
      <c r="H47" s="256"/>
      <c r="I47" s="256"/>
      <c r="J47" s="256"/>
      <c r="K47" s="256"/>
      <c r="L47" s="256"/>
      <c r="M47" s="256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38"/>
        <v>0</v>
      </c>
      <c r="C48" s="121">
        <f t="shared" si="39"/>
        <v>0</v>
      </c>
      <c r="D48" s="121">
        <f t="shared" si="40"/>
        <v>0</v>
      </c>
      <c r="E48" s="117">
        <f t="shared" si="41"/>
        <v>0</v>
      </c>
      <c r="F48" s="256"/>
      <c r="G48" s="256"/>
      <c r="H48" s="256"/>
      <c r="I48" s="256"/>
      <c r="J48" s="256"/>
      <c r="K48" s="256"/>
      <c r="L48" s="256"/>
      <c r="M48" s="256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38"/>
        <v>0</v>
      </c>
      <c r="C49" s="121">
        <f t="shared" si="39"/>
        <v>0</v>
      </c>
      <c r="D49" s="121">
        <f t="shared" si="40"/>
        <v>0</v>
      </c>
      <c r="E49" s="117">
        <f t="shared" si="41"/>
        <v>0</v>
      </c>
      <c r="F49" s="256"/>
      <c r="G49" s="256"/>
      <c r="H49" s="256"/>
      <c r="I49" s="256"/>
      <c r="J49" s="256"/>
      <c r="K49" s="256"/>
      <c r="L49" s="256"/>
      <c r="M49" s="256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38"/>
        <v>0</v>
      </c>
      <c r="C50" s="121">
        <f t="shared" si="39"/>
        <v>0</v>
      </c>
      <c r="D50" s="121">
        <f t="shared" si="40"/>
        <v>0</v>
      </c>
      <c r="E50" s="117">
        <f t="shared" si="41"/>
        <v>0</v>
      </c>
      <c r="F50" s="256"/>
      <c r="G50" s="256"/>
      <c r="H50" s="256"/>
      <c r="I50" s="256"/>
      <c r="J50" s="256"/>
      <c r="K50" s="256"/>
      <c r="L50" s="256"/>
      <c r="M50" s="256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38"/>
        <v>0</v>
      </c>
      <c r="C51" s="121">
        <f t="shared" si="39"/>
        <v>0</v>
      </c>
      <c r="D51" s="121">
        <f t="shared" si="40"/>
        <v>0</v>
      </c>
      <c r="E51" s="117">
        <f t="shared" si="41"/>
        <v>0</v>
      </c>
      <c r="F51" s="256"/>
      <c r="G51" s="256"/>
      <c r="H51" s="256"/>
      <c r="I51" s="256"/>
      <c r="J51" s="256"/>
      <c r="K51" s="256"/>
      <c r="L51" s="256"/>
      <c r="M51" s="256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/>
      <c r="C52" s="121">
        <f t="shared" si="39"/>
        <v>0</v>
      </c>
      <c r="D52" s="121">
        <f t="shared" si="40"/>
        <v>0</v>
      </c>
      <c r="E52" s="117">
        <f t="shared" si="41"/>
        <v>0</v>
      </c>
      <c r="F52" s="256"/>
      <c r="G52" s="256"/>
      <c r="H52" s="256"/>
      <c r="I52" s="256"/>
      <c r="J52" s="256"/>
      <c r="K52" s="256"/>
      <c r="L52" s="256"/>
      <c r="M52" s="256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 t="s">
        <v>34</v>
      </c>
      <c r="C53" s="122">
        <f>SUM(C45:C52)</f>
        <v>0</v>
      </c>
      <c r="D53" s="122">
        <f t="shared" ref="D53:E53" si="42">SUM(D45:D52)</f>
        <v>0</v>
      </c>
      <c r="E53" s="122">
        <f t="shared" si="42"/>
        <v>0</v>
      </c>
      <c r="F53" s="86"/>
      <c r="G53" s="86"/>
      <c r="H53" s="88"/>
      <c r="I53" s="86"/>
      <c r="J53" s="88"/>
      <c r="K53" s="86"/>
      <c r="L53" s="86"/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124" t="s">
        <v>67</v>
      </c>
      <c r="C54" s="131">
        <f>+C53+C42</f>
        <v>0</v>
      </c>
      <c r="D54" s="131">
        <f t="shared" ref="D54:E54" si="43">+D53+D42</f>
        <v>0</v>
      </c>
      <c r="E54" s="131">
        <f t="shared" si="43"/>
        <v>0</v>
      </c>
      <c r="F54" s="63"/>
      <c r="G54" s="63"/>
      <c r="H54" s="64"/>
      <c r="I54" s="64"/>
      <c r="J54" s="65"/>
      <c r="K54" s="64"/>
      <c r="L54" s="64"/>
      <c r="M54" s="64"/>
      <c r="N54" s="64"/>
      <c r="O54" s="64"/>
      <c r="P54" s="64"/>
      <c r="Q54" s="64"/>
      <c r="R54" s="64"/>
      <c r="S54" s="64"/>
      <c r="T54" s="68"/>
      <c r="U54" s="64"/>
      <c r="V54" s="64"/>
      <c r="W54" s="68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242" t="s">
        <v>37</v>
      </c>
      <c r="C55" s="242"/>
      <c r="D55" s="242"/>
      <c r="E55" s="242"/>
      <c r="F55" s="63"/>
      <c r="G55" s="63"/>
      <c r="H55" s="64"/>
      <c r="I55" s="64"/>
      <c r="J55" s="65"/>
      <c r="K55" s="64"/>
      <c r="L55" s="64"/>
      <c r="M55" s="64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55">
        <v>1</v>
      </c>
      <c r="C56" s="255"/>
      <c r="D56" s="255"/>
      <c r="E56" s="90"/>
      <c r="F56" s="245" t="s">
        <v>65</v>
      </c>
      <c r="G56" s="245"/>
      <c r="H56" s="245"/>
      <c r="I56" s="245"/>
      <c r="J56" s="245"/>
      <c r="K56" s="245"/>
      <c r="L56" s="245"/>
      <c r="M56" s="245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55">
        <v>2</v>
      </c>
      <c r="C57" s="255"/>
      <c r="D57" s="255"/>
      <c r="E57" s="91"/>
      <c r="F57" s="245"/>
      <c r="G57" s="245"/>
      <c r="H57" s="245"/>
      <c r="I57" s="245"/>
      <c r="J57" s="245"/>
      <c r="K57" s="245"/>
      <c r="L57" s="245"/>
      <c r="M57" s="245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55">
        <v>3</v>
      </c>
      <c r="C58" s="255"/>
      <c r="D58" s="255"/>
      <c r="E58" s="91"/>
      <c r="F58" s="245"/>
      <c r="G58" s="245"/>
      <c r="H58" s="245"/>
      <c r="I58" s="245"/>
      <c r="J58" s="245"/>
      <c r="K58" s="245"/>
      <c r="L58" s="245"/>
      <c r="M58" s="245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55">
        <v>4</v>
      </c>
      <c r="C59" s="255"/>
      <c r="D59" s="255"/>
      <c r="E59" s="91"/>
      <c r="F59" s="245"/>
      <c r="G59" s="245"/>
      <c r="H59" s="245"/>
      <c r="I59" s="245"/>
      <c r="J59" s="245"/>
      <c r="K59" s="245"/>
      <c r="L59" s="245"/>
      <c r="M59" s="245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55">
        <v>5</v>
      </c>
      <c r="C60" s="255"/>
      <c r="D60" s="255"/>
      <c r="E60" s="91"/>
      <c r="F60" s="245"/>
      <c r="G60" s="245"/>
      <c r="H60" s="245"/>
      <c r="I60" s="245"/>
      <c r="J60" s="245"/>
      <c r="K60" s="245"/>
      <c r="L60" s="245"/>
      <c r="M60" s="245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55">
        <v>6</v>
      </c>
      <c r="C61" s="255"/>
      <c r="D61" s="255"/>
      <c r="E61" s="91"/>
      <c r="F61" s="245"/>
      <c r="G61" s="245"/>
      <c r="H61" s="245"/>
      <c r="I61" s="245"/>
      <c r="J61" s="245"/>
      <c r="K61" s="245"/>
      <c r="L61" s="245"/>
      <c r="M61" s="245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43" t="s">
        <v>64</v>
      </c>
      <c r="C62" s="243"/>
      <c r="D62" s="243"/>
      <c r="E62" s="89">
        <f>SUM(E56:E61)</f>
        <v>0</v>
      </c>
      <c r="F62" s="245"/>
      <c r="G62" s="245"/>
      <c r="H62" s="245"/>
      <c r="I62" s="245"/>
      <c r="J62" s="245"/>
      <c r="K62" s="245"/>
      <c r="L62" s="245"/>
      <c r="M62" s="245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42" t="s">
        <v>0</v>
      </c>
      <c r="C63" s="242"/>
      <c r="D63" s="242"/>
      <c r="E63" s="242"/>
      <c r="F63" s="63"/>
      <c r="G63" s="63"/>
      <c r="H63" s="64"/>
      <c r="I63" s="64"/>
      <c r="J63" s="65"/>
      <c r="K63" s="64"/>
      <c r="L63" s="64"/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 ht="15" customHeight="1">
      <c r="B64" s="237" t="s">
        <v>38</v>
      </c>
      <c r="C64" s="237"/>
      <c r="D64" s="237"/>
      <c r="E64" s="3"/>
      <c r="F64" s="244" t="s">
        <v>65</v>
      </c>
      <c r="G64" s="244"/>
      <c r="H64" s="244"/>
      <c r="I64" s="244"/>
      <c r="J64" s="244"/>
      <c r="K64" s="244"/>
      <c r="L64" s="244"/>
      <c r="M64" s="244"/>
      <c r="N64" s="7"/>
      <c r="O64" s="7"/>
      <c r="P64" s="7"/>
      <c r="Q64" s="7"/>
      <c r="R64" s="7"/>
      <c r="S64" s="7"/>
      <c r="T64" s="7"/>
      <c r="U64" s="7"/>
      <c r="V64" s="7"/>
      <c r="W64" s="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37" t="s">
        <v>39</v>
      </c>
      <c r="C65" s="237"/>
      <c r="D65" s="237"/>
      <c r="E65" s="3"/>
      <c r="F65" s="244"/>
      <c r="G65" s="244"/>
      <c r="H65" s="244"/>
      <c r="I65" s="244"/>
      <c r="J65" s="244"/>
      <c r="K65" s="244"/>
      <c r="L65" s="244"/>
      <c r="M65" s="244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>
      <c r="B66" s="243" t="s">
        <v>64</v>
      </c>
      <c r="C66" s="243"/>
      <c r="D66" s="243"/>
      <c r="E66" s="93"/>
      <c r="F66" s="63"/>
      <c r="G66" s="63"/>
      <c r="H66" s="64"/>
      <c r="I66" s="64"/>
      <c r="J66" s="65"/>
      <c r="K66" s="64"/>
      <c r="L66" s="64"/>
      <c r="M66" s="64"/>
      <c r="N66" s="64"/>
      <c r="O66" s="64"/>
      <c r="P66" s="64"/>
      <c r="Q66" s="64"/>
      <c r="R66" s="64"/>
      <c r="S66" s="64"/>
      <c r="T66" s="68"/>
      <c r="U66" s="64"/>
      <c r="V66" s="64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42" t="s">
        <v>40</v>
      </c>
      <c r="C67" s="242"/>
      <c r="D67" s="242"/>
      <c r="E67" s="242"/>
      <c r="F67" s="63"/>
      <c r="G67" s="63"/>
      <c r="H67" s="64"/>
      <c r="I67" s="64"/>
      <c r="J67" s="65"/>
      <c r="K67" s="64"/>
      <c r="L67" s="64"/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37" t="s">
        <v>41</v>
      </c>
      <c r="C68" s="237"/>
      <c r="D68" s="237"/>
      <c r="E68" s="3"/>
      <c r="F68" s="244" t="s">
        <v>65</v>
      </c>
      <c r="G68" s="244"/>
      <c r="H68" s="244"/>
      <c r="I68" s="244"/>
      <c r="J68" s="244"/>
      <c r="K68" s="244"/>
      <c r="L68" s="244"/>
      <c r="M68" s="244"/>
      <c r="N68" s="7"/>
      <c r="O68" s="7"/>
      <c r="P68" s="7"/>
      <c r="Q68" s="7"/>
      <c r="R68" s="7"/>
      <c r="S68" s="7"/>
      <c r="T68" s="7"/>
      <c r="U68" s="7"/>
      <c r="V68" s="7"/>
      <c r="W68" s="7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37" t="s">
        <v>42</v>
      </c>
      <c r="C69" s="237"/>
      <c r="D69" s="237"/>
      <c r="E69" s="3"/>
      <c r="F69" s="244"/>
      <c r="G69" s="244"/>
      <c r="H69" s="244"/>
      <c r="I69" s="244"/>
      <c r="J69" s="244"/>
      <c r="K69" s="244"/>
      <c r="L69" s="244"/>
      <c r="M69" s="244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37" t="s">
        <v>43</v>
      </c>
      <c r="C70" s="237"/>
      <c r="D70" s="237"/>
      <c r="E70" s="3"/>
      <c r="F70" s="244"/>
      <c r="G70" s="244"/>
      <c r="H70" s="244"/>
      <c r="I70" s="244"/>
      <c r="J70" s="244"/>
      <c r="K70" s="244"/>
      <c r="L70" s="244"/>
      <c r="M70" s="244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37" t="s">
        <v>44</v>
      </c>
      <c r="C71" s="237"/>
      <c r="D71" s="237"/>
      <c r="E71" s="3"/>
      <c r="F71" s="244"/>
      <c r="G71" s="244"/>
      <c r="H71" s="244"/>
      <c r="I71" s="244"/>
      <c r="J71" s="244"/>
      <c r="K71" s="244"/>
      <c r="L71" s="244"/>
      <c r="M71" s="244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37" t="s">
        <v>45</v>
      </c>
      <c r="C72" s="237"/>
      <c r="D72" s="237"/>
      <c r="E72" s="3"/>
      <c r="F72" s="244"/>
      <c r="G72" s="244"/>
      <c r="H72" s="244"/>
      <c r="I72" s="244"/>
      <c r="J72" s="244"/>
      <c r="K72" s="244"/>
      <c r="L72" s="244"/>
      <c r="M72" s="244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9" t="s">
        <v>46</v>
      </c>
      <c r="C73" s="10">
        <f>'[1]Year 1'!C74:D74+'[1]Year 2'!C74:D74+'[1]Year 3'!C74:D74+'[1]Year 4'!C74:D74+'[1]Year 5'!C74:D74</f>
        <v>0</v>
      </c>
      <c r="D73" s="4" t="s">
        <v>47</v>
      </c>
      <c r="E73" s="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257" t="s">
        <v>64</v>
      </c>
      <c r="C74" s="257"/>
      <c r="D74" s="257"/>
      <c r="E74" s="4">
        <f>SUM(E68:E72)</f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42" t="s">
        <v>48</v>
      </c>
      <c r="C75" s="242"/>
      <c r="D75" s="242"/>
      <c r="E75" s="242"/>
      <c r="F75" s="63"/>
      <c r="G75" s="63"/>
      <c r="H75" s="64"/>
      <c r="I75" s="64"/>
      <c r="J75" s="65"/>
      <c r="K75" s="64"/>
      <c r="L75" s="64"/>
      <c r="M75" s="64"/>
      <c r="N75" s="64"/>
      <c r="O75" s="64"/>
      <c r="P75" s="64"/>
      <c r="Q75" s="64"/>
      <c r="R75" s="64"/>
      <c r="S75" s="64"/>
      <c r="T75" s="68"/>
      <c r="U75" s="64"/>
      <c r="V75" s="64"/>
      <c r="W75" s="68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 ht="15" customHeight="1">
      <c r="B76" s="237" t="s">
        <v>25</v>
      </c>
      <c r="C76" s="237"/>
      <c r="D76" s="237"/>
      <c r="E76" s="3"/>
      <c r="F76" s="244" t="s">
        <v>65</v>
      </c>
      <c r="G76" s="244"/>
      <c r="H76" s="244"/>
      <c r="I76" s="244"/>
      <c r="J76" s="244"/>
      <c r="K76" s="244"/>
      <c r="L76" s="244"/>
      <c r="M76" s="244"/>
      <c r="N76" s="7"/>
      <c r="O76" s="7"/>
      <c r="P76" s="7"/>
      <c r="Q76" s="7"/>
      <c r="R76" s="7"/>
      <c r="S76" s="7"/>
      <c r="T76" s="7"/>
      <c r="U76" s="7"/>
      <c r="V76" s="7"/>
      <c r="W76" s="7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37" t="s">
        <v>49</v>
      </c>
      <c r="C77" s="237"/>
      <c r="D77" s="237"/>
      <c r="E77" s="3"/>
      <c r="F77" s="244"/>
      <c r="G77" s="244"/>
      <c r="H77" s="244"/>
      <c r="I77" s="244"/>
      <c r="J77" s="244"/>
      <c r="K77" s="244"/>
      <c r="L77" s="244"/>
      <c r="M77" s="244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37" t="s">
        <v>50</v>
      </c>
      <c r="C78" s="237"/>
      <c r="D78" s="237"/>
      <c r="E78" s="3"/>
      <c r="F78" s="244"/>
      <c r="G78" s="244"/>
      <c r="H78" s="244"/>
      <c r="I78" s="244"/>
      <c r="J78" s="244"/>
      <c r="K78" s="244"/>
      <c r="L78" s="244"/>
      <c r="M78" s="244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37" t="s">
        <v>51</v>
      </c>
      <c r="C79" s="237"/>
      <c r="D79" s="237"/>
      <c r="E79" s="3"/>
      <c r="F79" s="244"/>
      <c r="G79" s="244"/>
      <c r="H79" s="244"/>
      <c r="I79" s="244"/>
      <c r="J79" s="244"/>
      <c r="K79" s="244"/>
      <c r="L79" s="244"/>
      <c r="M79" s="244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37" t="s">
        <v>52</v>
      </c>
      <c r="C80" s="237"/>
      <c r="D80" s="237"/>
      <c r="E80" s="3"/>
      <c r="F80" s="244"/>
      <c r="G80" s="244"/>
      <c r="H80" s="244"/>
      <c r="I80" s="244"/>
      <c r="J80" s="244"/>
      <c r="K80" s="244"/>
      <c r="L80" s="244"/>
      <c r="M80" s="244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37" t="s">
        <v>53</v>
      </c>
      <c r="C81" s="237"/>
      <c r="D81" s="237"/>
      <c r="E81" s="3"/>
      <c r="F81" s="244"/>
      <c r="G81" s="244"/>
      <c r="H81" s="244"/>
      <c r="I81" s="244"/>
      <c r="J81" s="244"/>
      <c r="K81" s="244"/>
      <c r="L81" s="244"/>
      <c r="M81" s="244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37" t="s">
        <v>54</v>
      </c>
      <c r="C82" s="237"/>
      <c r="D82" s="237"/>
      <c r="E82" s="3"/>
      <c r="F82" s="244"/>
      <c r="G82" s="244"/>
      <c r="H82" s="244"/>
      <c r="I82" s="244"/>
      <c r="J82" s="244"/>
      <c r="K82" s="244"/>
      <c r="L82" s="244"/>
      <c r="M82" s="244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37" t="s">
        <v>55</v>
      </c>
      <c r="C83" s="237"/>
      <c r="D83" s="237"/>
      <c r="E83" s="3"/>
      <c r="F83" s="244"/>
      <c r="G83" s="244"/>
      <c r="H83" s="244"/>
      <c r="I83" s="244"/>
      <c r="J83" s="244"/>
      <c r="K83" s="244"/>
      <c r="L83" s="244"/>
      <c r="M83" s="244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37" t="s">
        <v>56</v>
      </c>
      <c r="C84" s="237"/>
      <c r="D84" s="237"/>
      <c r="E84" s="3"/>
      <c r="F84" s="244"/>
      <c r="G84" s="244"/>
      <c r="H84" s="244"/>
      <c r="I84" s="244"/>
      <c r="J84" s="244"/>
      <c r="K84" s="244"/>
      <c r="L84" s="244"/>
      <c r="M84" s="244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37" t="s">
        <v>45</v>
      </c>
      <c r="C85" s="237"/>
      <c r="D85" s="237"/>
      <c r="E85" s="3"/>
      <c r="F85" s="244"/>
      <c r="G85" s="244"/>
      <c r="H85" s="244"/>
      <c r="I85" s="244"/>
      <c r="J85" s="244"/>
      <c r="K85" s="244"/>
      <c r="L85" s="244"/>
      <c r="M85" s="244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>
      <c r="B86" s="243" t="s">
        <v>64</v>
      </c>
      <c r="C86" s="243"/>
      <c r="D86" s="243"/>
      <c r="E86" s="93">
        <f>SUM(E76:E85)</f>
        <v>0</v>
      </c>
      <c r="F86" s="63"/>
      <c r="G86" s="63"/>
      <c r="H86" s="64"/>
      <c r="I86" s="64"/>
      <c r="J86" s="65"/>
      <c r="K86" s="64"/>
      <c r="L86" s="64"/>
      <c r="M86" s="64"/>
      <c r="N86" s="64"/>
      <c r="O86" s="64"/>
      <c r="P86" s="64"/>
      <c r="Q86" s="64"/>
      <c r="R86" s="64"/>
      <c r="S86" s="64"/>
      <c r="T86" s="68"/>
      <c r="U86" s="64"/>
      <c r="V86" s="64"/>
      <c r="W86" s="68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93"/>
      <c r="C87" s="93"/>
      <c r="D87" s="93"/>
      <c r="E87" s="93"/>
      <c r="F87" s="63"/>
      <c r="G87" s="63"/>
      <c r="H87" s="64"/>
      <c r="I87" s="64"/>
      <c r="J87" s="65"/>
      <c r="K87" s="64"/>
      <c r="L87" s="64"/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255" t="s">
        <v>66</v>
      </c>
      <c r="C88" s="255"/>
      <c r="D88" s="255"/>
      <c r="E88" s="123">
        <f>+E86+E74+E66+E62+E54</f>
        <v>0</v>
      </c>
      <c r="F88" s="63"/>
      <c r="G88" s="63"/>
      <c r="H88" s="64"/>
      <c r="I88" s="64"/>
      <c r="J88" s="65"/>
      <c r="K88" s="64"/>
      <c r="L88" s="64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93"/>
      <c r="C89" s="93"/>
      <c r="D89" s="93"/>
      <c r="E89" s="93"/>
      <c r="F89" s="63"/>
      <c r="G89" s="63"/>
      <c r="H89" s="64"/>
      <c r="I89" s="64"/>
      <c r="J89" s="65"/>
      <c r="K89" s="64"/>
      <c r="L89" s="64"/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 t="s">
        <v>68</v>
      </c>
      <c r="C90" s="91" t="s">
        <v>70</v>
      </c>
      <c r="D90" s="91" t="s">
        <v>74</v>
      </c>
      <c r="E90" s="93"/>
      <c r="F90" s="63"/>
      <c r="G90" s="63"/>
      <c r="H90" s="64"/>
      <c r="I90" s="64"/>
      <c r="J90" s="65"/>
      <c r="K90" s="64"/>
      <c r="L90" s="64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3" t="s">
        <v>69</v>
      </c>
      <c r="C91" s="5">
        <v>0.62</v>
      </c>
      <c r="D91" s="132">
        <f>+C54</f>
        <v>0</v>
      </c>
      <c r="E91" s="135">
        <f>+C91*D91</f>
        <v>0</v>
      </c>
      <c r="F91" s="8"/>
      <c r="G91" s="63"/>
      <c r="H91" s="64"/>
      <c r="I91" s="64"/>
      <c r="J91" s="65"/>
      <c r="K91" s="64"/>
      <c r="L91" s="64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94" t="s">
        <v>73</v>
      </c>
      <c r="C92" s="91"/>
      <c r="D92" s="91"/>
      <c r="E92" s="93"/>
      <c r="F92" s="63"/>
      <c r="G92" s="63"/>
      <c r="H92" s="64"/>
      <c r="I92" s="64"/>
      <c r="J92" s="65"/>
      <c r="K92" s="64"/>
      <c r="L92" s="64"/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241" t="s">
        <v>57</v>
      </c>
      <c r="C93" s="241"/>
      <c r="D93" s="241"/>
      <c r="E93" s="241"/>
      <c r="F93" s="63"/>
      <c r="G93" s="63"/>
      <c r="H93" s="64"/>
      <c r="I93" s="64"/>
      <c r="J93" s="65"/>
      <c r="K93" s="64"/>
      <c r="L93" s="64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93"/>
      <c r="C94" s="93"/>
      <c r="D94" s="93"/>
      <c r="E94" s="93"/>
      <c r="F94" s="63"/>
      <c r="G94" s="63"/>
      <c r="H94" s="64"/>
      <c r="I94" s="64"/>
      <c r="J94" s="65"/>
      <c r="K94" s="64"/>
      <c r="L94" s="64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255" t="s">
        <v>71</v>
      </c>
      <c r="C95" s="255"/>
      <c r="D95" s="255"/>
      <c r="E95" s="133">
        <f>+E91+E92</f>
        <v>0</v>
      </c>
      <c r="F95" s="63"/>
      <c r="G95" s="63"/>
      <c r="H95" s="64"/>
      <c r="I95" s="64"/>
      <c r="J95" s="65"/>
      <c r="K95" s="64"/>
      <c r="L95" s="64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93"/>
      <c r="C96" s="93"/>
      <c r="D96" s="93"/>
      <c r="E96" s="125"/>
      <c r="F96" s="63"/>
      <c r="G96" s="63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255" t="s">
        <v>72</v>
      </c>
      <c r="C97" s="255"/>
      <c r="D97" s="255"/>
      <c r="E97" s="123">
        <f>+E95+E88</f>
        <v>0</v>
      </c>
      <c r="F97" s="63"/>
      <c r="G97" s="63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F98" s="63"/>
      <c r="G98" s="63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</sheetData>
  <mergeCells count="58">
    <mergeCell ref="F76:M85"/>
    <mergeCell ref="B86:D86"/>
    <mergeCell ref="B88:D88"/>
    <mergeCell ref="B93:E93"/>
    <mergeCell ref="B95:D95"/>
    <mergeCell ref="B78:D78"/>
    <mergeCell ref="B79:D79"/>
    <mergeCell ref="B97:D97"/>
    <mergeCell ref="F36:M41"/>
    <mergeCell ref="F45:M52"/>
    <mergeCell ref="F56:M62"/>
    <mergeCell ref="F64:M65"/>
    <mergeCell ref="F68:M72"/>
    <mergeCell ref="B80:D80"/>
    <mergeCell ref="B81:D81"/>
    <mergeCell ref="B82:D82"/>
    <mergeCell ref="B83:D83"/>
    <mergeCell ref="B84:D84"/>
    <mergeCell ref="B85:D85"/>
    <mergeCell ref="B74:D74"/>
    <mergeCell ref="B75:E75"/>
    <mergeCell ref="B76:D76"/>
    <mergeCell ref="B77:D77"/>
    <mergeCell ref="B72:D72"/>
    <mergeCell ref="B61:D61"/>
    <mergeCell ref="B62:D62"/>
    <mergeCell ref="B63:E63"/>
    <mergeCell ref="B64:D64"/>
    <mergeCell ref="B65:D65"/>
    <mergeCell ref="B66:D66"/>
    <mergeCell ref="B67:E67"/>
    <mergeCell ref="B68:D68"/>
    <mergeCell ref="B69:D69"/>
    <mergeCell ref="B70:D70"/>
    <mergeCell ref="B71:D71"/>
    <mergeCell ref="B60:D60"/>
    <mergeCell ref="B26:H26"/>
    <mergeCell ref="B43:B44"/>
    <mergeCell ref="C43:C44"/>
    <mergeCell ref="D43:D44"/>
    <mergeCell ref="E43:E44"/>
    <mergeCell ref="B55:E55"/>
    <mergeCell ref="B56:D56"/>
    <mergeCell ref="B57:D57"/>
    <mergeCell ref="B58:D58"/>
    <mergeCell ref="B59:D59"/>
    <mergeCell ref="X15:X16"/>
    <mergeCell ref="B1:M2"/>
    <mergeCell ref="B3:F3"/>
    <mergeCell ref="I4:W4"/>
    <mergeCell ref="X4:X6"/>
    <mergeCell ref="F6:H6"/>
    <mergeCell ref="B14:H14"/>
    <mergeCell ref="B15:B16"/>
    <mergeCell ref="C15:C16"/>
    <mergeCell ref="D15:D16"/>
    <mergeCell ref="E15:E16"/>
    <mergeCell ref="F15:H15"/>
  </mergeCells>
  <dataValidations disablePrompts="1" count="3">
    <dataValidation type="list" allowBlank="1" showInputMessage="1" showErrorMessage="1" sqref="F91">
      <formula1>"Modified Total Direct Costs (MTDC), Total Direct Costs (TDC), Salaries and Wages"</formula1>
    </dataValidation>
    <dataValidation type="list" allowBlank="1" showInputMessage="1" showErrorMessage="1" sqref="AD5:AD13">
      <formula1>$AD$5:$AD$13</formula1>
    </dataValidation>
    <dataValidation type="list" allowBlank="1" showInputMessage="1" showErrorMessage="1" sqref="C8:C13 C17:C25">
      <formula1>$AE$5:$AE$13</formula1>
    </dataValidation>
  </dataValidations>
  <pageMargins left="0.7" right="0.7" top="0.75" bottom="0.75" header="0.3" footer="0.3"/>
  <pageSetup paperSize="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8"/>
  <sheetViews>
    <sheetView topLeftCell="A65" zoomScaleNormal="100" workbookViewId="0">
      <selection activeCell="E17" sqref="E17"/>
    </sheetView>
  </sheetViews>
  <sheetFormatPr defaultColWidth="13.7109375" defaultRowHeight="11.25"/>
  <cols>
    <col min="1" max="1" width="2" style="13" customWidth="1"/>
    <col min="2" max="2" width="27" style="13" bestFit="1" customWidth="1"/>
    <col min="3" max="3" width="12.42578125" style="13" customWidth="1"/>
    <col min="4" max="4" width="10.28515625" style="13" customWidth="1"/>
    <col min="5" max="5" width="11.140625" style="13" customWidth="1"/>
    <col min="6" max="6" width="9" style="60" bestFit="1" customWidth="1"/>
    <col min="7" max="7" width="9" style="60" customWidth="1"/>
    <col min="8" max="8" width="7.85546875" style="13" bestFit="1" customWidth="1"/>
    <col min="9" max="9" width="10.7109375" style="13" bestFit="1" customWidth="1"/>
    <col min="10" max="10" width="7.7109375" style="61" bestFit="1" customWidth="1"/>
    <col min="11" max="12" width="10.7109375" style="13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9.85546875" style="13" bestFit="1" customWidth="1"/>
    <col min="19" max="19" width="9" style="13" bestFit="1" customWidth="1"/>
    <col min="20" max="20" width="9.140625" style="14" bestFit="1" customWidth="1"/>
    <col min="21" max="21" width="7.7109375" style="13" bestFit="1" customWidth="1"/>
    <col min="22" max="22" width="10.140625" style="13" bestFit="1" customWidth="1"/>
    <col min="23" max="23" width="10.7109375" style="14" bestFit="1" customWidth="1"/>
    <col min="24" max="24" width="10.7109375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9.7109375" style="13" bestFit="1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29" s="11" customFormat="1" ht="12.75" customHeight="1">
      <c r="B1" s="229" t="s">
        <v>28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T1" s="12"/>
      <c r="W1" s="12"/>
    </row>
    <row r="2" spans="1:29" ht="12" customHeight="1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29" ht="37.5" customHeight="1" thickBot="1">
      <c r="B3" s="230" t="s">
        <v>29</v>
      </c>
      <c r="C3" s="230"/>
      <c r="D3" s="230"/>
      <c r="E3" s="230"/>
      <c r="F3" s="230"/>
      <c r="G3" s="2"/>
      <c r="H3" s="1"/>
      <c r="I3" s="1"/>
      <c r="J3" s="1"/>
      <c r="K3" s="1"/>
      <c r="L3" s="1"/>
      <c r="M3" s="1"/>
    </row>
    <row r="4" spans="1:29" s="15" customFormat="1" ht="11.25" customHeight="1">
      <c r="I4" s="231" t="s">
        <v>76</v>
      </c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3"/>
      <c r="X4" s="238" t="s">
        <v>3</v>
      </c>
    </row>
    <row r="5" spans="1:29" s="15" customFormat="1" ht="22.5">
      <c r="H5" s="16"/>
      <c r="I5" s="17" t="s">
        <v>27</v>
      </c>
      <c r="J5" s="18" t="s">
        <v>16</v>
      </c>
      <c r="K5" s="97" t="s">
        <v>20</v>
      </c>
      <c r="L5" s="19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39"/>
      <c r="AC5" s="199" t="s">
        <v>157</v>
      </c>
    </row>
    <row r="6" spans="1:29" s="22" customFormat="1" ht="33.75" customHeight="1" thickBot="1">
      <c r="B6" s="23" t="s">
        <v>1</v>
      </c>
      <c r="C6" s="24" t="s">
        <v>163</v>
      </c>
      <c r="D6" s="25" t="s">
        <v>26</v>
      </c>
      <c r="E6" s="24"/>
      <c r="F6" s="234" t="s">
        <v>32</v>
      </c>
      <c r="G6" s="234"/>
      <c r="H6" s="234"/>
      <c r="I6" s="26"/>
      <c r="J6" s="27"/>
      <c r="K6" s="98"/>
      <c r="L6" s="26"/>
      <c r="M6" s="107">
        <v>6.2E-2</v>
      </c>
      <c r="N6" s="107">
        <v>1.4500000000000001E-2</v>
      </c>
      <c r="O6" s="107">
        <v>1.4E-2</v>
      </c>
      <c r="P6" s="107">
        <v>0.1457</v>
      </c>
      <c r="Q6" s="107">
        <v>4.3999999999999997E-2</v>
      </c>
      <c r="R6" s="98"/>
      <c r="S6" s="98">
        <v>598.41999999999996</v>
      </c>
      <c r="T6" s="108">
        <v>600</v>
      </c>
      <c r="U6" s="109">
        <v>9.0499999999999997E-2</v>
      </c>
      <c r="V6" s="98"/>
      <c r="W6" s="110"/>
      <c r="X6" s="240"/>
      <c r="AC6" s="199" t="s">
        <v>162</v>
      </c>
    </row>
    <row r="7" spans="1:29" s="22" customFormat="1" ht="19.5" customHeight="1">
      <c r="B7" s="29" t="s">
        <v>30</v>
      </c>
      <c r="C7" s="30"/>
      <c r="D7" s="31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13" si="0">W7</f>
        <v>0</v>
      </c>
      <c r="AC7" s="199" t="s">
        <v>165</v>
      </c>
    </row>
    <row r="8" spans="1:29" s="22" customFormat="1" ht="18" customHeight="1">
      <c r="A8" s="22">
        <v>1</v>
      </c>
      <c r="B8" s="23">
        <f>+'Year 1'!B8</f>
        <v>0</v>
      </c>
      <c r="C8" s="40">
        <f>+'Year 1'!C8</f>
        <v>0</v>
      </c>
      <c r="D8" s="25">
        <f>+'Year 1'!D8</f>
        <v>0</v>
      </c>
      <c r="E8" s="40">
        <f>+'Year 1'!E8</f>
        <v>0</v>
      </c>
      <c r="F8" s="197">
        <f>+'Year 1'!F8</f>
        <v>0</v>
      </c>
      <c r="G8" s="197">
        <f>+'Year 1'!G8</f>
        <v>0</v>
      </c>
      <c r="H8" s="40">
        <f>+'Year 1'!H8</f>
        <v>0</v>
      </c>
      <c r="I8" s="41">
        <f>+'Year 1'!I8</f>
        <v>0</v>
      </c>
      <c r="J8" s="42">
        <v>0</v>
      </c>
      <c r="K8" s="100">
        <f>IF(I8&gt;0,+I8*(1+J8),I8)</f>
        <v>0</v>
      </c>
      <c r="L8" s="100">
        <f>IF(OR(C8="Undergraduate Students",C8="Payments above base salary"),+K8*E8,IF(F8&gt;0,+K8/9*D8*F8,IF(G8&gt;0,+K8/12*D8*G8,IF(H8&gt;0,+K8/9*H8*D8,0))))</f>
        <v>0</v>
      </c>
      <c r="M8" s="100">
        <f>IF(C8="Undergraduate Students",0,+$L8*$M$6)</f>
        <v>0</v>
      </c>
      <c r="N8" s="100">
        <f>IF(C8="Undergraduate Students",0,+$L8*$N$6)</f>
        <v>0</v>
      </c>
      <c r="O8" s="100">
        <f t="shared" ref="O8:O13" si="1">+$L8*$O$6</f>
        <v>0</v>
      </c>
      <c r="P8" s="100">
        <f>IF(OR(C8="Undergraduate Students",C8="Payments above base salary"),0,IF(H8&gt;0,0,+L8*$P$6))</f>
        <v>0</v>
      </c>
      <c r="Q8" s="100">
        <f>IF(C8="Undergraduate Students",0,IF(L8&gt;7000,7000*$Q$6,IF(L8&lt;7000,+L8*$Q$6)))</f>
        <v>0</v>
      </c>
      <c r="R8" s="100">
        <f t="shared" ref="R8:R13" si="2">SUM(M8:Q8)</f>
        <v>0</v>
      </c>
      <c r="S8" s="100">
        <f>IF(OR(C8="Undergraduate Students",C8="Payments above base salary"),0,IF(L8&gt;0,+$S$6*D8*F8,0))</f>
        <v>0</v>
      </c>
      <c r="T8" s="100">
        <f>IF(OR(C8="Undergraduate Students",C8="Payments above base salary"),0,IF(F8&gt;0,+$T$6*D8,IF(G8&gt;0,+$T$6*D8,0)))</f>
        <v>0</v>
      </c>
      <c r="U8" s="100">
        <f t="shared" ref="U8:U13" si="3">+T8*$U$6</f>
        <v>0</v>
      </c>
      <c r="V8" s="100">
        <f t="shared" ref="V8:V13" si="4">SUM(R8:U8)</f>
        <v>0</v>
      </c>
      <c r="W8" s="100">
        <f t="shared" ref="W8:W13" si="5">(L8+V8)</f>
        <v>0</v>
      </c>
      <c r="X8" s="104">
        <f t="shared" si="0"/>
        <v>0</v>
      </c>
      <c r="AC8" s="199" t="s">
        <v>161</v>
      </c>
    </row>
    <row r="9" spans="1:29" s="22" customFormat="1" ht="18" customHeight="1">
      <c r="A9" s="22">
        <v>2</v>
      </c>
      <c r="B9" s="23">
        <f>+'Year 1'!B9</f>
        <v>0</v>
      </c>
      <c r="C9" s="40">
        <f>+'Year 1'!C9</f>
        <v>0</v>
      </c>
      <c r="D9" s="25">
        <f>+'Year 1'!D9</f>
        <v>0</v>
      </c>
      <c r="E9" s="40">
        <f>+'Year 1'!E9</f>
        <v>0</v>
      </c>
      <c r="F9" s="197">
        <f>+'Year 1'!F9</f>
        <v>0</v>
      </c>
      <c r="G9" s="197">
        <f>+'Year 1'!G9</f>
        <v>0</v>
      </c>
      <c r="H9" s="40">
        <f>+'Year 1'!H9</f>
        <v>0</v>
      </c>
      <c r="I9" s="41">
        <f>+'Year 1'!I9</f>
        <v>0</v>
      </c>
      <c r="J9" s="42">
        <f t="shared" ref="J9:J13" si="6">+I9*$J$6</f>
        <v>0</v>
      </c>
      <c r="K9" s="100">
        <f t="shared" ref="K9:K13" si="7">IF(I9&gt;0,+I9*(1+J9),I9)</f>
        <v>0</v>
      </c>
      <c r="L9" s="100">
        <f t="shared" ref="L9:L13" si="8">IF(OR(C9="Undergraduate Students",C9="Payments above base salary"),+K9*E9,IF(F9&gt;0,+K9/9*D9*F9,IF(G9&gt;0,+K9/12*D9*G9,IF(H9&gt;0,+K9/9*H9*D9,0))))</f>
        <v>0</v>
      </c>
      <c r="M9" s="100">
        <f t="shared" ref="M9:M13" si="9">IF(C9="Undergraduate Students",0,+$L9*$M$6)</f>
        <v>0</v>
      </c>
      <c r="N9" s="100">
        <f t="shared" ref="N9:N13" si="10">IF(C9="Undergraduate Students",0,+$L9*$N$6)</f>
        <v>0</v>
      </c>
      <c r="O9" s="100">
        <f t="shared" si="1"/>
        <v>0</v>
      </c>
      <c r="P9" s="100">
        <f t="shared" ref="P9:P13" si="11">IF(OR(C9="Undergraduate Students",C9="Payments above base salary"),0,IF(H9&gt;0,0,+L9*$P$6))</f>
        <v>0</v>
      </c>
      <c r="Q9" s="100">
        <f t="shared" ref="Q9:Q13" si="12">IF(C9="Undergraduate Students",0,IF(L9&gt;7000,7000*$Q$6,IF(L9&lt;7000,+L9*$Q$6)))</f>
        <v>0</v>
      </c>
      <c r="R9" s="100">
        <f t="shared" si="2"/>
        <v>0</v>
      </c>
      <c r="S9" s="100">
        <f t="shared" ref="S9:S13" si="13">IF(OR(C9="Undergraduate Students",C9="Payments above base salary"),0,IF(L9&gt;0,+$S$6*D9*F9,0))</f>
        <v>0</v>
      </c>
      <c r="T9" s="100">
        <f t="shared" ref="T9:T13" si="14">IF(OR(C9="Undergraduate Students",C9="Payments above base salary"),0,IF(F9&gt;0,+$T$6*D9,IF(G9&gt;0,+$T$6*D9,0)))</f>
        <v>0</v>
      </c>
      <c r="U9" s="100">
        <f t="shared" si="3"/>
        <v>0</v>
      </c>
      <c r="V9" s="100">
        <f t="shared" si="4"/>
        <v>0</v>
      </c>
      <c r="W9" s="100">
        <f t="shared" si="5"/>
        <v>0</v>
      </c>
      <c r="X9" s="104">
        <f t="shared" si="0"/>
        <v>0</v>
      </c>
      <c r="AC9" s="199" t="s">
        <v>160</v>
      </c>
    </row>
    <row r="10" spans="1:29" s="22" customFormat="1" ht="18" customHeight="1">
      <c r="A10" s="22">
        <v>3</v>
      </c>
      <c r="B10" s="23">
        <f>+'Year 1'!B10</f>
        <v>0</v>
      </c>
      <c r="C10" s="40">
        <f>+'Year 1'!C10</f>
        <v>0</v>
      </c>
      <c r="D10" s="25">
        <f>+'Year 1'!D10</f>
        <v>0</v>
      </c>
      <c r="E10" s="40">
        <f>+'Year 1'!E10</f>
        <v>0</v>
      </c>
      <c r="F10" s="197">
        <f>+'Year 1'!F10</f>
        <v>0</v>
      </c>
      <c r="G10" s="197">
        <f>+'Year 1'!G10</f>
        <v>0</v>
      </c>
      <c r="H10" s="40">
        <f>+'Year 1'!H10</f>
        <v>0</v>
      </c>
      <c r="I10" s="41">
        <f>+'Year 1'!I10</f>
        <v>0</v>
      </c>
      <c r="J10" s="42">
        <f t="shared" si="6"/>
        <v>0</v>
      </c>
      <c r="K10" s="100">
        <f t="shared" si="7"/>
        <v>0</v>
      </c>
      <c r="L10" s="100">
        <f t="shared" si="8"/>
        <v>0</v>
      </c>
      <c r="M10" s="100">
        <f t="shared" si="9"/>
        <v>0</v>
      </c>
      <c r="N10" s="100">
        <f t="shared" si="10"/>
        <v>0</v>
      </c>
      <c r="O10" s="100">
        <f t="shared" si="1"/>
        <v>0</v>
      </c>
      <c r="P10" s="100">
        <f t="shared" si="11"/>
        <v>0</v>
      </c>
      <c r="Q10" s="100">
        <f t="shared" si="12"/>
        <v>0</v>
      </c>
      <c r="R10" s="100">
        <f t="shared" si="2"/>
        <v>0</v>
      </c>
      <c r="S10" s="100">
        <f t="shared" si="13"/>
        <v>0</v>
      </c>
      <c r="T10" s="100">
        <f t="shared" si="14"/>
        <v>0</v>
      </c>
      <c r="U10" s="100">
        <f t="shared" si="3"/>
        <v>0</v>
      </c>
      <c r="V10" s="100">
        <f t="shared" si="4"/>
        <v>0</v>
      </c>
      <c r="W10" s="100">
        <f t="shared" si="5"/>
        <v>0</v>
      </c>
      <c r="X10" s="104">
        <f t="shared" si="0"/>
        <v>0</v>
      </c>
      <c r="AC10" s="199" t="s">
        <v>159</v>
      </c>
    </row>
    <row r="11" spans="1:29" s="22" customFormat="1" ht="18" customHeight="1">
      <c r="A11" s="22">
        <v>4</v>
      </c>
      <c r="B11" s="23">
        <f>+'Year 1'!B11</f>
        <v>0</v>
      </c>
      <c r="C11" s="40">
        <f>+'Year 1'!C11</f>
        <v>0</v>
      </c>
      <c r="D11" s="25">
        <f>+'Year 1'!D11</f>
        <v>0</v>
      </c>
      <c r="E11" s="40">
        <f>+'Year 1'!E11</f>
        <v>0</v>
      </c>
      <c r="F11" s="197">
        <f>+'Year 1'!F11</f>
        <v>0</v>
      </c>
      <c r="G11" s="197">
        <f>+'Year 1'!G11</f>
        <v>0</v>
      </c>
      <c r="H11" s="40">
        <f>+'Year 1'!H11</f>
        <v>0</v>
      </c>
      <c r="I11" s="41">
        <f>+'Year 1'!I11</f>
        <v>0</v>
      </c>
      <c r="J11" s="42">
        <f t="shared" si="6"/>
        <v>0</v>
      </c>
      <c r="K11" s="100">
        <f t="shared" si="7"/>
        <v>0</v>
      </c>
      <c r="L11" s="100">
        <f t="shared" si="8"/>
        <v>0</v>
      </c>
      <c r="M11" s="100">
        <f t="shared" si="9"/>
        <v>0</v>
      </c>
      <c r="N11" s="100">
        <f t="shared" si="10"/>
        <v>0</v>
      </c>
      <c r="O11" s="100">
        <f t="shared" si="1"/>
        <v>0</v>
      </c>
      <c r="P11" s="100">
        <f t="shared" si="11"/>
        <v>0</v>
      </c>
      <c r="Q11" s="100">
        <f t="shared" si="12"/>
        <v>0</v>
      </c>
      <c r="R11" s="100">
        <f t="shared" si="2"/>
        <v>0</v>
      </c>
      <c r="S11" s="100">
        <f t="shared" si="13"/>
        <v>0</v>
      </c>
      <c r="T11" s="100">
        <f t="shared" si="14"/>
        <v>0</v>
      </c>
      <c r="U11" s="100">
        <f t="shared" si="3"/>
        <v>0</v>
      </c>
      <c r="V11" s="100">
        <f t="shared" si="4"/>
        <v>0</v>
      </c>
      <c r="W11" s="100">
        <f t="shared" si="5"/>
        <v>0</v>
      </c>
      <c r="X11" s="104">
        <f t="shared" si="0"/>
        <v>0</v>
      </c>
      <c r="AC11" s="200" t="s">
        <v>158</v>
      </c>
    </row>
    <row r="12" spans="1:29" s="22" customFormat="1" ht="18" customHeight="1">
      <c r="A12" s="22">
        <v>5</v>
      </c>
      <c r="B12" s="23">
        <f>+'Year 1'!B12</f>
        <v>0</v>
      </c>
      <c r="C12" s="40">
        <f>+'Year 1'!C12</f>
        <v>0</v>
      </c>
      <c r="D12" s="25">
        <f>+'Year 1'!D12</f>
        <v>0</v>
      </c>
      <c r="E12" s="40">
        <f>+'Year 1'!E12</f>
        <v>0</v>
      </c>
      <c r="F12" s="197">
        <f>+'Year 1'!F12</f>
        <v>0</v>
      </c>
      <c r="G12" s="197">
        <f>+'Year 1'!G12</f>
        <v>0</v>
      </c>
      <c r="H12" s="40">
        <f>+'Year 1'!H12</f>
        <v>0</v>
      </c>
      <c r="I12" s="41">
        <f>+'Year 1'!I12</f>
        <v>0</v>
      </c>
      <c r="J12" s="42">
        <f t="shared" si="6"/>
        <v>0</v>
      </c>
      <c r="K12" s="100">
        <f t="shared" si="7"/>
        <v>0</v>
      </c>
      <c r="L12" s="100">
        <f t="shared" si="8"/>
        <v>0</v>
      </c>
      <c r="M12" s="100">
        <f t="shared" si="9"/>
        <v>0</v>
      </c>
      <c r="N12" s="100">
        <f t="shared" si="10"/>
        <v>0</v>
      </c>
      <c r="O12" s="100">
        <f t="shared" si="1"/>
        <v>0</v>
      </c>
      <c r="P12" s="100">
        <f t="shared" si="11"/>
        <v>0</v>
      </c>
      <c r="Q12" s="100">
        <f t="shared" si="12"/>
        <v>0</v>
      </c>
      <c r="R12" s="100">
        <f t="shared" si="2"/>
        <v>0</v>
      </c>
      <c r="S12" s="100">
        <f t="shared" si="13"/>
        <v>0</v>
      </c>
      <c r="T12" s="100">
        <f t="shared" si="14"/>
        <v>0</v>
      </c>
      <c r="U12" s="100">
        <f t="shared" si="3"/>
        <v>0</v>
      </c>
      <c r="V12" s="100">
        <f t="shared" si="4"/>
        <v>0</v>
      </c>
      <c r="W12" s="100">
        <f t="shared" si="5"/>
        <v>0</v>
      </c>
      <c r="X12" s="104">
        <f t="shared" si="0"/>
        <v>0</v>
      </c>
      <c r="AC12" s="201" t="s">
        <v>45</v>
      </c>
    </row>
    <row r="13" spans="1:29" s="22" customFormat="1" ht="18" customHeight="1">
      <c r="A13" s="22">
        <v>6</v>
      </c>
      <c r="B13" s="23">
        <f>+'Year 1'!B13</f>
        <v>0</v>
      </c>
      <c r="C13" s="40">
        <f>+'Year 1'!C13</f>
        <v>0</v>
      </c>
      <c r="D13" s="25">
        <f>+'Year 1'!D13</f>
        <v>0</v>
      </c>
      <c r="E13" s="40">
        <f>+'Year 1'!E13</f>
        <v>0</v>
      </c>
      <c r="F13" s="197">
        <f>+'Year 1'!F13</f>
        <v>0</v>
      </c>
      <c r="G13" s="197">
        <f>+'Year 1'!G13</f>
        <v>0</v>
      </c>
      <c r="H13" s="40">
        <f>+'Year 1'!H13</f>
        <v>0</v>
      </c>
      <c r="I13" s="41">
        <f>+'Year 1'!I13</f>
        <v>0</v>
      </c>
      <c r="J13" s="42">
        <f t="shared" si="6"/>
        <v>0</v>
      </c>
      <c r="K13" s="100">
        <f t="shared" si="7"/>
        <v>0</v>
      </c>
      <c r="L13" s="100">
        <f t="shared" si="8"/>
        <v>0</v>
      </c>
      <c r="M13" s="100">
        <f t="shared" si="9"/>
        <v>0</v>
      </c>
      <c r="N13" s="100">
        <f t="shared" si="10"/>
        <v>0</v>
      </c>
      <c r="O13" s="100">
        <f t="shared" si="1"/>
        <v>0</v>
      </c>
      <c r="P13" s="100">
        <f t="shared" si="11"/>
        <v>0</v>
      </c>
      <c r="Q13" s="100">
        <f t="shared" si="12"/>
        <v>0</v>
      </c>
      <c r="R13" s="100">
        <f t="shared" si="2"/>
        <v>0</v>
      </c>
      <c r="S13" s="100">
        <f t="shared" si="13"/>
        <v>0</v>
      </c>
      <c r="T13" s="100">
        <f t="shared" si="14"/>
        <v>0</v>
      </c>
      <c r="U13" s="100">
        <f t="shared" si="3"/>
        <v>0</v>
      </c>
      <c r="V13" s="100">
        <f t="shared" si="4"/>
        <v>0</v>
      </c>
      <c r="W13" s="100">
        <f t="shared" si="5"/>
        <v>0</v>
      </c>
      <c r="X13" s="104">
        <f t="shared" si="0"/>
        <v>0</v>
      </c>
      <c r="AC13" s="198" t="s">
        <v>164</v>
      </c>
    </row>
    <row r="14" spans="1:29" s="22" customFormat="1" ht="18" customHeight="1" thickBot="1">
      <c r="B14" s="235" t="s">
        <v>33</v>
      </c>
      <c r="C14" s="236"/>
      <c r="D14" s="236"/>
      <c r="E14" s="236"/>
      <c r="F14" s="236"/>
      <c r="G14" s="236"/>
      <c r="H14" s="236"/>
      <c r="I14" s="43">
        <f>SUM(I7:I13)</f>
        <v>0</v>
      </c>
      <c r="J14" s="43">
        <f t="shared" ref="J14:X14" si="15">SUM(J7:J13)</f>
        <v>0</v>
      </c>
      <c r="K14" s="101">
        <f t="shared" si="15"/>
        <v>0</v>
      </c>
      <c r="L14" s="101">
        <f t="shared" si="15"/>
        <v>0</v>
      </c>
      <c r="M14" s="101">
        <f t="shared" si="15"/>
        <v>0</v>
      </c>
      <c r="N14" s="101">
        <f t="shared" si="15"/>
        <v>0</v>
      </c>
      <c r="O14" s="101">
        <f t="shared" si="15"/>
        <v>0</v>
      </c>
      <c r="P14" s="101">
        <f t="shared" si="15"/>
        <v>0</v>
      </c>
      <c r="Q14" s="101">
        <f t="shared" si="15"/>
        <v>0</v>
      </c>
      <c r="R14" s="101">
        <f t="shared" si="15"/>
        <v>0</v>
      </c>
      <c r="S14" s="101">
        <f t="shared" si="15"/>
        <v>0</v>
      </c>
      <c r="T14" s="101">
        <f t="shared" si="15"/>
        <v>0</v>
      </c>
      <c r="U14" s="101">
        <f t="shared" si="15"/>
        <v>0</v>
      </c>
      <c r="V14" s="101">
        <f t="shared" si="15"/>
        <v>0</v>
      </c>
      <c r="W14" s="101">
        <f t="shared" si="15"/>
        <v>0</v>
      </c>
      <c r="X14" s="101">
        <f t="shared" si="15"/>
        <v>0</v>
      </c>
    </row>
    <row r="15" spans="1:29" s="22" customFormat="1" ht="25.5" customHeight="1">
      <c r="B15" s="251" t="s">
        <v>31</v>
      </c>
      <c r="C15" s="227" t="s">
        <v>163</v>
      </c>
      <c r="D15" s="259" t="s">
        <v>26</v>
      </c>
      <c r="E15" s="227" t="s">
        <v>166</v>
      </c>
      <c r="F15" s="250" t="s">
        <v>32</v>
      </c>
      <c r="G15" s="250"/>
      <c r="H15" s="250"/>
      <c r="I15" s="44" t="s">
        <v>27</v>
      </c>
      <c r="J15" s="45" t="s">
        <v>16</v>
      </c>
      <c r="K15" s="102" t="s">
        <v>20</v>
      </c>
      <c r="L15" s="102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46" t="s">
        <v>3</v>
      </c>
    </row>
    <row r="16" spans="1:29" s="22" customFormat="1" ht="25.5" customHeight="1" thickBot="1">
      <c r="B16" s="252"/>
      <c r="C16" s="228"/>
      <c r="D16" s="260"/>
      <c r="E16" s="228"/>
      <c r="F16" s="196" t="s">
        <v>21</v>
      </c>
      <c r="G16" s="196" t="s">
        <v>35</v>
      </c>
      <c r="H16" s="196" t="s">
        <v>23</v>
      </c>
      <c r="I16" s="26"/>
      <c r="J16" s="27"/>
      <c r="K16" s="98"/>
      <c r="L16" s="98"/>
      <c r="M16" s="107">
        <v>6.2E-2</v>
      </c>
      <c r="N16" s="107">
        <v>1.4500000000000001E-2</v>
      </c>
      <c r="O16" s="107">
        <v>1.4E-2</v>
      </c>
      <c r="P16" s="107">
        <v>0.1457</v>
      </c>
      <c r="Q16" s="107">
        <v>4.3999999999999997E-2</v>
      </c>
      <c r="R16" s="98"/>
      <c r="S16" s="98">
        <v>598.41999999999996</v>
      </c>
      <c r="T16" s="108">
        <v>600</v>
      </c>
      <c r="U16" s="109">
        <v>9.0499999999999997E-2</v>
      </c>
      <c r="V16" s="98"/>
      <c r="W16" s="110"/>
      <c r="X16" s="247"/>
    </row>
    <row r="17" spans="1:48" ht="64.5" customHeight="1">
      <c r="A17" s="13">
        <v>1</v>
      </c>
      <c r="B17" s="23">
        <f>+'Year 1'!B17</f>
        <v>0</v>
      </c>
      <c r="C17" s="40">
        <f>+'Year 1'!C17</f>
        <v>0</v>
      </c>
      <c r="D17" s="25">
        <f>+'Year 1'!D17</f>
        <v>0</v>
      </c>
      <c r="E17" s="40">
        <f>+'Year 1'!E17</f>
        <v>0</v>
      </c>
      <c r="F17" s="197">
        <f>+'Year 1'!F17</f>
        <v>0</v>
      </c>
      <c r="G17" s="197">
        <f>+'Year 1'!G17</f>
        <v>0</v>
      </c>
      <c r="H17" s="40">
        <f>+'Year 1'!H17</f>
        <v>0</v>
      </c>
      <c r="I17" s="41">
        <f>+'Year 1'!I17</f>
        <v>0</v>
      </c>
      <c r="J17" s="48">
        <v>0</v>
      </c>
      <c r="K17" s="103">
        <f t="shared" ref="K17:K25" si="16">IF(I17&gt;0,+I17*(1+J17),I17)</f>
        <v>0</v>
      </c>
      <c r="L17" s="100">
        <f t="shared" ref="L17:L18" si="17">IF(OR(C17="Undergraduate Students",C17="Payments above base salary"),+K17,IF(F17&gt;0,+K17/9*D17*F17,IF(G17&gt;0,+K17/12*D17*G17,IF(H17&gt;0,+K17/9*H17*D17,0))))*E17</f>
        <v>0</v>
      </c>
      <c r="M17" s="100">
        <f t="shared" ref="M17:M25" si="18">IF(C17="Undergraduate Students",0,+$L17*$M$6)</f>
        <v>0</v>
      </c>
      <c r="N17" s="100">
        <f t="shared" ref="N17:N25" si="19">IF(C17="Undergraduate Students",0,+$L17*$N$6)</f>
        <v>0</v>
      </c>
      <c r="O17" s="100">
        <f t="shared" ref="O17:O25" si="20">+$L17*$O$6</f>
        <v>0</v>
      </c>
      <c r="P17" s="100">
        <f t="shared" ref="P17:P25" si="21">IF(OR(C17="Undergraduate Students",C17="Payments above base salary"),0,IF(H17&gt;0,0,+L17*$P$6))</f>
        <v>0</v>
      </c>
      <c r="Q17" s="100">
        <f t="shared" ref="Q17:Q25" si="22">IF(C17="Undergraduate Students",0,IF(L17&gt;7000,7000*$Q$6,IF(L17&lt;7000,+L17*$Q$6)))</f>
        <v>0</v>
      </c>
      <c r="R17" s="100">
        <f t="shared" ref="R17:R25" si="23">SUM(M17:Q17)</f>
        <v>0</v>
      </c>
      <c r="S17" s="100">
        <f t="shared" ref="S17:S25" si="24">IF(OR(C17="Undergraduate Students",C17="Payments above base salary"),0,IF(L17&gt;0,+$S$6*D17*F17,0))</f>
        <v>0</v>
      </c>
      <c r="T17" s="100">
        <f t="shared" ref="T17:T25" si="25">IF(OR(C17="Undergraduate Students",C17="Payments above base salary"),0,IF(F17&gt;0,+$T$6*D17,IF(G17&gt;0,+$T$6*D17,0)))</f>
        <v>0</v>
      </c>
      <c r="U17" s="100">
        <f t="shared" ref="U17:U25" si="26">+T17*$U$6</f>
        <v>0</v>
      </c>
      <c r="V17" s="100">
        <f t="shared" ref="V17:V25" si="27">SUM(R17:U17)</f>
        <v>0</v>
      </c>
      <c r="W17" s="100">
        <f t="shared" ref="W17:W25" si="28">(L17+V17)</f>
        <v>0</v>
      </c>
      <c r="X17" s="104">
        <f t="shared" ref="X17:X25" si="29">W17</f>
        <v>0</v>
      </c>
    </row>
    <row r="18" spans="1:48" ht="64.5" customHeight="1">
      <c r="A18" s="13">
        <v>2</v>
      </c>
      <c r="B18" s="23">
        <f>+'Year 1'!B18</f>
        <v>0</v>
      </c>
      <c r="C18" s="40">
        <f>+'Year 1'!C18</f>
        <v>0</v>
      </c>
      <c r="D18" s="25">
        <f>+'Year 1'!D18</f>
        <v>0</v>
      </c>
      <c r="E18" s="40">
        <f>+'Year 1'!E18</f>
        <v>0</v>
      </c>
      <c r="F18" s="197">
        <f>+'Year 1'!F18</f>
        <v>0</v>
      </c>
      <c r="G18" s="197">
        <f>+'Year 1'!G18</f>
        <v>0</v>
      </c>
      <c r="H18" s="40">
        <f>+'Year 1'!H18</f>
        <v>0</v>
      </c>
      <c r="I18" s="41">
        <f>+'Year 1'!I18</f>
        <v>0</v>
      </c>
      <c r="J18" s="42">
        <v>0</v>
      </c>
      <c r="K18" s="100">
        <f t="shared" si="16"/>
        <v>0</v>
      </c>
      <c r="L18" s="100">
        <f t="shared" si="17"/>
        <v>0</v>
      </c>
      <c r="M18" s="100">
        <f t="shared" si="18"/>
        <v>0</v>
      </c>
      <c r="N18" s="100">
        <f t="shared" si="19"/>
        <v>0</v>
      </c>
      <c r="O18" s="100">
        <f t="shared" si="20"/>
        <v>0</v>
      </c>
      <c r="P18" s="100">
        <f t="shared" si="21"/>
        <v>0</v>
      </c>
      <c r="Q18" s="100">
        <f t="shared" si="22"/>
        <v>0</v>
      </c>
      <c r="R18" s="100">
        <f t="shared" si="23"/>
        <v>0</v>
      </c>
      <c r="S18" s="100">
        <f t="shared" si="24"/>
        <v>0</v>
      </c>
      <c r="T18" s="100">
        <f t="shared" si="25"/>
        <v>0</v>
      </c>
      <c r="U18" s="100">
        <f t="shared" si="26"/>
        <v>0</v>
      </c>
      <c r="V18" s="100">
        <f t="shared" si="27"/>
        <v>0</v>
      </c>
      <c r="W18" s="100">
        <f t="shared" si="28"/>
        <v>0</v>
      </c>
      <c r="X18" s="104">
        <f t="shared" si="29"/>
        <v>0</v>
      </c>
    </row>
    <row r="19" spans="1:48" ht="64.5" customHeight="1">
      <c r="A19" s="13">
        <v>3</v>
      </c>
      <c r="B19" s="23">
        <f>+'Year 1'!B19</f>
        <v>0</v>
      </c>
      <c r="C19" s="40">
        <f>+'Year 1'!C19</f>
        <v>0</v>
      </c>
      <c r="D19" s="25">
        <f>+'Year 1'!D19</f>
        <v>0</v>
      </c>
      <c r="E19" s="40">
        <f>+'Year 1'!E19</f>
        <v>0</v>
      </c>
      <c r="F19" s="197">
        <f>+'Year 1'!F19</f>
        <v>0</v>
      </c>
      <c r="G19" s="197">
        <f>+'Year 1'!G19</f>
        <v>0</v>
      </c>
      <c r="H19" s="40">
        <f>+'Year 1'!H19</f>
        <v>0</v>
      </c>
      <c r="I19" s="41">
        <f>+'Year 1'!I19</f>
        <v>0</v>
      </c>
      <c r="J19" s="42">
        <v>0</v>
      </c>
      <c r="K19" s="100">
        <f t="shared" si="16"/>
        <v>0</v>
      </c>
      <c r="L19" s="100">
        <f>IF(OR(C19="Undergraduate Students",C19="Payments above base salary"),+K19,IF(F19&gt;0,+K19/9*D19*F19,IF(G19&gt;0,+K19/12*D19*G19,IF(H19&gt;0,+K19/9*H19*D19,0))))*E19</f>
        <v>0</v>
      </c>
      <c r="M19" s="100">
        <f t="shared" si="18"/>
        <v>0</v>
      </c>
      <c r="N19" s="100">
        <f t="shared" si="19"/>
        <v>0</v>
      </c>
      <c r="O19" s="100">
        <f t="shared" si="20"/>
        <v>0</v>
      </c>
      <c r="P19" s="100">
        <f t="shared" si="21"/>
        <v>0</v>
      </c>
      <c r="Q19" s="100">
        <f t="shared" si="22"/>
        <v>0</v>
      </c>
      <c r="R19" s="100">
        <f t="shared" si="23"/>
        <v>0</v>
      </c>
      <c r="S19" s="100">
        <f t="shared" si="24"/>
        <v>0</v>
      </c>
      <c r="T19" s="100">
        <f t="shared" si="25"/>
        <v>0</v>
      </c>
      <c r="U19" s="100">
        <f t="shared" si="26"/>
        <v>0</v>
      </c>
      <c r="V19" s="100">
        <f t="shared" si="27"/>
        <v>0</v>
      </c>
      <c r="W19" s="100">
        <f t="shared" si="28"/>
        <v>0</v>
      </c>
      <c r="X19" s="104">
        <f t="shared" si="29"/>
        <v>0</v>
      </c>
    </row>
    <row r="20" spans="1:48" ht="64.5" customHeight="1">
      <c r="A20" s="13">
        <v>4</v>
      </c>
      <c r="B20" s="23">
        <f>+'Year 1'!B20</f>
        <v>0</v>
      </c>
      <c r="C20" s="40">
        <f>+'Year 1'!C20</f>
        <v>0</v>
      </c>
      <c r="D20" s="25">
        <f>+'Year 1'!D20</f>
        <v>0</v>
      </c>
      <c r="E20" s="40">
        <f>+'Year 1'!E20</f>
        <v>0</v>
      </c>
      <c r="F20" s="197">
        <f>+'Year 1'!F20</f>
        <v>0</v>
      </c>
      <c r="G20" s="197">
        <f>+'Year 1'!G20</f>
        <v>0</v>
      </c>
      <c r="H20" s="40">
        <f>+'Year 1'!H20</f>
        <v>0</v>
      </c>
      <c r="I20" s="41">
        <f>+'Year 1'!I20</f>
        <v>0</v>
      </c>
      <c r="J20" s="42">
        <v>0</v>
      </c>
      <c r="K20" s="100">
        <f t="shared" si="16"/>
        <v>0</v>
      </c>
      <c r="L20" s="100">
        <f>IF(OR(C20="Undergraduate Students",C20="Payments above base salary"),+K20,IF(F20&gt;0,+K20/9*D20*F20,IF(G20&gt;0,+K20/12*D20*G20,IF(H20&gt;0,+K20/9*H20*D20,0))))*E20</f>
        <v>0</v>
      </c>
      <c r="M20" s="100">
        <f t="shared" si="18"/>
        <v>0</v>
      </c>
      <c r="N20" s="100">
        <f t="shared" si="19"/>
        <v>0</v>
      </c>
      <c r="O20" s="100">
        <f t="shared" si="20"/>
        <v>0</v>
      </c>
      <c r="P20" s="100">
        <f t="shared" si="21"/>
        <v>0</v>
      </c>
      <c r="Q20" s="100">
        <f t="shared" si="22"/>
        <v>0</v>
      </c>
      <c r="R20" s="100">
        <f t="shared" si="23"/>
        <v>0</v>
      </c>
      <c r="S20" s="100">
        <f t="shared" si="24"/>
        <v>0</v>
      </c>
      <c r="T20" s="100">
        <f t="shared" si="25"/>
        <v>0</v>
      </c>
      <c r="U20" s="100">
        <f t="shared" si="26"/>
        <v>0</v>
      </c>
      <c r="V20" s="100">
        <f t="shared" si="27"/>
        <v>0</v>
      </c>
      <c r="W20" s="100">
        <f t="shared" si="28"/>
        <v>0</v>
      </c>
      <c r="X20" s="104">
        <f t="shared" si="29"/>
        <v>0</v>
      </c>
    </row>
    <row r="21" spans="1:48" ht="64.5" customHeight="1">
      <c r="A21" s="13">
        <v>5</v>
      </c>
      <c r="B21" s="197">
        <f>+'Year 1'!B21</f>
        <v>0</v>
      </c>
      <c r="C21" s="40">
        <f>+'Year 1'!C21</f>
        <v>0</v>
      </c>
      <c r="D21" s="25">
        <f>+'Year 1'!D21</f>
        <v>0</v>
      </c>
      <c r="E21" s="40">
        <f>+'Year 1'!E21</f>
        <v>0</v>
      </c>
      <c r="F21" s="197">
        <f>+'Year 1'!F21</f>
        <v>0</v>
      </c>
      <c r="G21" s="197">
        <f>+'Year 1'!G21</f>
        <v>0</v>
      </c>
      <c r="H21" s="40">
        <f>+'Year 1'!H21</f>
        <v>0</v>
      </c>
      <c r="I21" s="41">
        <f>+'Year 1'!I21</f>
        <v>0</v>
      </c>
      <c r="J21" s="42">
        <v>0</v>
      </c>
      <c r="K21" s="100">
        <f t="shared" si="16"/>
        <v>0</v>
      </c>
      <c r="L21" s="100">
        <f t="shared" ref="L21:L25" si="30">IF(OR(C21="Undergraduate Students",C21="Payments above base salary"),+K21*E21,IF(F21&gt;0,+K21/9*D21*F21,IF(G21&gt;0,+K21/12*D21*G21,IF(H21&gt;0,+K21/9*H21*D21,0))))</f>
        <v>0</v>
      </c>
      <c r="M21" s="100">
        <f t="shared" si="18"/>
        <v>0</v>
      </c>
      <c r="N21" s="100">
        <f t="shared" si="19"/>
        <v>0</v>
      </c>
      <c r="O21" s="100">
        <f t="shared" si="20"/>
        <v>0</v>
      </c>
      <c r="P21" s="100">
        <f t="shared" si="21"/>
        <v>0</v>
      </c>
      <c r="Q21" s="100">
        <f t="shared" si="22"/>
        <v>0</v>
      </c>
      <c r="R21" s="100">
        <f t="shared" si="23"/>
        <v>0</v>
      </c>
      <c r="S21" s="100">
        <f t="shared" si="24"/>
        <v>0</v>
      </c>
      <c r="T21" s="100">
        <f t="shared" si="25"/>
        <v>0</v>
      </c>
      <c r="U21" s="100">
        <f t="shared" si="26"/>
        <v>0</v>
      </c>
      <c r="V21" s="100">
        <f t="shared" si="27"/>
        <v>0</v>
      </c>
      <c r="W21" s="100">
        <f t="shared" si="28"/>
        <v>0</v>
      </c>
      <c r="X21" s="104">
        <f t="shared" si="29"/>
        <v>0</v>
      </c>
    </row>
    <row r="22" spans="1:48" ht="64.5" customHeight="1">
      <c r="A22" s="13">
        <v>6</v>
      </c>
      <c r="B22" s="23">
        <f>+'Year 1'!B22</f>
        <v>0</v>
      </c>
      <c r="C22" s="40">
        <f>+'Year 1'!C22</f>
        <v>0</v>
      </c>
      <c r="D22" s="25">
        <f>+'Year 1'!D22</f>
        <v>0</v>
      </c>
      <c r="E22" s="40">
        <f>+'Year 1'!E22</f>
        <v>0</v>
      </c>
      <c r="F22" s="197">
        <f>+'Year 1'!F22</f>
        <v>0</v>
      </c>
      <c r="G22" s="197">
        <f>+'Year 1'!G22</f>
        <v>0</v>
      </c>
      <c r="H22" s="40">
        <f>+'Year 1'!H22</f>
        <v>0</v>
      </c>
      <c r="I22" s="41">
        <f>+'Year 1'!I22</f>
        <v>0</v>
      </c>
      <c r="J22" s="42">
        <v>0</v>
      </c>
      <c r="K22" s="100">
        <f t="shared" si="16"/>
        <v>0</v>
      </c>
      <c r="L22" s="100">
        <f t="shared" si="30"/>
        <v>0</v>
      </c>
      <c r="M22" s="100">
        <f t="shared" si="18"/>
        <v>0</v>
      </c>
      <c r="N22" s="100">
        <f t="shared" si="19"/>
        <v>0</v>
      </c>
      <c r="O22" s="100">
        <f t="shared" si="20"/>
        <v>0</v>
      </c>
      <c r="P22" s="100">
        <f t="shared" si="21"/>
        <v>0</v>
      </c>
      <c r="Q22" s="100">
        <f t="shared" si="22"/>
        <v>0</v>
      </c>
      <c r="R22" s="100">
        <f t="shared" si="23"/>
        <v>0</v>
      </c>
      <c r="S22" s="100">
        <f t="shared" si="24"/>
        <v>0</v>
      </c>
      <c r="T22" s="100">
        <f t="shared" si="25"/>
        <v>0</v>
      </c>
      <c r="U22" s="100">
        <f t="shared" si="26"/>
        <v>0</v>
      </c>
      <c r="V22" s="100">
        <f t="shared" si="27"/>
        <v>0</v>
      </c>
      <c r="W22" s="100">
        <f t="shared" si="28"/>
        <v>0</v>
      </c>
      <c r="X22" s="104">
        <f t="shared" si="29"/>
        <v>0</v>
      </c>
    </row>
    <row r="23" spans="1:48" ht="64.5" customHeight="1">
      <c r="A23" s="13">
        <v>7</v>
      </c>
      <c r="B23" s="23">
        <f>+'Year 1'!B23</f>
        <v>0</v>
      </c>
      <c r="C23" s="40">
        <f>+'Year 1'!C23</f>
        <v>0</v>
      </c>
      <c r="D23" s="25">
        <f>+'Year 1'!D23</f>
        <v>0</v>
      </c>
      <c r="E23" s="40">
        <f>+'Year 1'!E23</f>
        <v>0</v>
      </c>
      <c r="F23" s="197">
        <f>+'Year 1'!F23</f>
        <v>0</v>
      </c>
      <c r="G23" s="197">
        <f>+'Year 1'!G23</f>
        <v>0</v>
      </c>
      <c r="H23" s="40">
        <f>+'Year 1'!H23</f>
        <v>0</v>
      </c>
      <c r="I23" s="41">
        <f>+'Year 1'!I23</f>
        <v>0</v>
      </c>
      <c r="J23" s="42">
        <v>0</v>
      </c>
      <c r="K23" s="100">
        <f t="shared" si="16"/>
        <v>0</v>
      </c>
      <c r="L23" s="100">
        <f t="shared" si="30"/>
        <v>0</v>
      </c>
      <c r="M23" s="100">
        <f t="shared" si="18"/>
        <v>0</v>
      </c>
      <c r="N23" s="100">
        <f t="shared" si="19"/>
        <v>0</v>
      </c>
      <c r="O23" s="100">
        <f t="shared" si="20"/>
        <v>0</v>
      </c>
      <c r="P23" s="100">
        <f t="shared" si="21"/>
        <v>0</v>
      </c>
      <c r="Q23" s="100">
        <f t="shared" si="22"/>
        <v>0</v>
      </c>
      <c r="R23" s="100">
        <f t="shared" si="23"/>
        <v>0</v>
      </c>
      <c r="S23" s="100">
        <f t="shared" si="24"/>
        <v>0</v>
      </c>
      <c r="T23" s="100">
        <f t="shared" si="25"/>
        <v>0</v>
      </c>
      <c r="U23" s="100">
        <f t="shared" si="26"/>
        <v>0</v>
      </c>
      <c r="V23" s="100">
        <f t="shared" si="27"/>
        <v>0</v>
      </c>
      <c r="W23" s="100">
        <f t="shared" si="28"/>
        <v>0</v>
      </c>
      <c r="X23" s="104">
        <f t="shared" si="29"/>
        <v>0</v>
      </c>
    </row>
    <row r="24" spans="1:48" ht="64.5" customHeight="1">
      <c r="A24" s="13">
        <v>8</v>
      </c>
      <c r="B24" s="23">
        <f>+'Year 1'!B24</f>
        <v>0</v>
      </c>
      <c r="C24" s="40">
        <f>+'Year 1'!C24</f>
        <v>0</v>
      </c>
      <c r="D24" s="25">
        <f>+'Year 1'!D24</f>
        <v>0</v>
      </c>
      <c r="E24" s="40">
        <f>+'Year 1'!E24</f>
        <v>0</v>
      </c>
      <c r="F24" s="197">
        <f>+'Year 1'!F24</f>
        <v>0</v>
      </c>
      <c r="G24" s="197">
        <f>+'Year 1'!G24</f>
        <v>0</v>
      </c>
      <c r="H24" s="40">
        <f>+'Year 1'!H24</f>
        <v>0</v>
      </c>
      <c r="I24" s="41">
        <f>+'Year 1'!I24</f>
        <v>0</v>
      </c>
      <c r="J24" s="42">
        <v>0</v>
      </c>
      <c r="K24" s="100">
        <f t="shared" si="16"/>
        <v>0</v>
      </c>
      <c r="L24" s="100">
        <f t="shared" si="30"/>
        <v>0</v>
      </c>
      <c r="M24" s="100">
        <f t="shared" si="18"/>
        <v>0</v>
      </c>
      <c r="N24" s="100">
        <f t="shared" si="19"/>
        <v>0</v>
      </c>
      <c r="O24" s="100">
        <f t="shared" si="20"/>
        <v>0</v>
      </c>
      <c r="P24" s="100">
        <f t="shared" si="21"/>
        <v>0</v>
      </c>
      <c r="Q24" s="100">
        <f t="shared" si="22"/>
        <v>0</v>
      </c>
      <c r="R24" s="100">
        <f t="shared" si="23"/>
        <v>0</v>
      </c>
      <c r="S24" s="100">
        <f t="shared" si="24"/>
        <v>0</v>
      </c>
      <c r="T24" s="100">
        <f t="shared" si="25"/>
        <v>0</v>
      </c>
      <c r="U24" s="100">
        <f t="shared" si="26"/>
        <v>0</v>
      </c>
      <c r="V24" s="100">
        <f t="shared" si="27"/>
        <v>0</v>
      </c>
      <c r="W24" s="100">
        <f t="shared" si="28"/>
        <v>0</v>
      </c>
      <c r="X24" s="104">
        <f t="shared" si="29"/>
        <v>0</v>
      </c>
    </row>
    <row r="25" spans="1:48" ht="64.5" customHeight="1">
      <c r="A25" s="13">
        <v>9</v>
      </c>
      <c r="B25" s="23">
        <f>+'Year 1'!B25</f>
        <v>0</v>
      </c>
      <c r="C25" s="40">
        <f>+'Year 1'!C25</f>
        <v>0</v>
      </c>
      <c r="D25" s="25">
        <f>+'Year 1'!D25</f>
        <v>0</v>
      </c>
      <c r="E25" s="40">
        <f>+'Year 1'!E25</f>
        <v>0</v>
      </c>
      <c r="F25" s="197">
        <f>+'Year 1'!F25</f>
        <v>0</v>
      </c>
      <c r="G25" s="197">
        <f>+'Year 1'!G25</f>
        <v>0</v>
      </c>
      <c r="H25" s="40">
        <f>+'Year 1'!H25</f>
        <v>0</v>
      </c>
      <c r="I25" s="41">
        <f>+'Year 1'!I25</f>
        <v>0</v>
      </c>
      <c r="J25" s="42">
        <v>0</v>
      </c>
      <c r="K25" s="100">
        <f t="shared" si="16"/>
        <v>0</v>
      </c>
      <c r="L25" s="100">
        <f t="shared" si="30"/>
        <v>0</v>
      </c>
      <c r="M25" s="100">
        <f t="shared" si="18"/>
        <v>0</v>
      </c>
      <c r="N25" s="100">
        <f t="shared" si="19"/>
        <v>0</v>
      </c>
      <c r="O25" s="100">
        <f t="shared" si="20"/>
        <v>0</v>
      </c>
      <c r="P25" s="100">
        <f t="shared" si="21"/>
        <v>0</v>
      </c>
      <c r="Q25" s="100">
        <f t="shared" si="22"/>
        <v>0</v>
      </c>
      <c r="R25" s="100">
        <f t="shared" si="23"/>
        <v>0</v>
      </c>
      <c r="S25" s="100">
        <f t="shared" si="24"/>
        <v>0</v>
      </c>
      <c r="T25" s="100">
        <f t="shared" si="25"/>
        <v>0</v>
      </c>
      <c r="U25" s="100">
        <f t="shared" si="26"/>
        <v>0</v>
      </c>
      <c r="V25" s="100">
        <f t="shared" si="27"/>
        <v>0</v>
      </c>
      <c r="W25" s="100">
        <f t="shared" si="28"/>
        <v>0</v>
      </c>
      <c r="X25" s="104">
        <f t="shared" si="29"/>
        <v>0</v>
      </c>
    </row>
    <row r="26" spans="1:48" ht="17.25" customHeight="1">
      <c r="B26" s="249" t="s">
        <v>34</v>
      </c>
      <c r="C26" s="249"/>
      <c r="D26" s="249"/>
      <c r="E26" s="249"/>
      <c r="F26" s="249"/>
      <c r="G26" s="249"/>
      <c r="H26" s="249"/>
      <c r="I26" s="95">
        <f>SUM(I17:I25)</f>
        <v>0</v>
      </c>
      <c r="J26" s="95">
        <f t="shared" ref="J26:X26" si="31">SUM(J17:J25)</f>
        <v>0</v>
      </c>
      <c r="K26" s="95">
        <f t="shared" si="31"/>
        <v>0</v>
      </c>
      <c r="L26" s="95">
        <f t="shared" si="31"/>
        <v>0</v>
      </c>
      <c r="M26" s="95">
        <f t="shared" si="31"/>
        <v>0</v>
      </c>
      <c r="N26" s="95">
        <f t="shared" si="31"/>
        <v>0</v>
      </c>
      <c r="O26" s="95">
        <f t="shared" si="31"/>
        <v>0</v>
      </c>
      <c r="P26" s="95">
        <f t="shared" si="31"/>
        <v>0</v>
      </c>
      <c r="Q26" s="95">
        <f t="shared" si="31"/>
        <v>0</v>
      </c>
      <c r="R26" s="95">
        <f t="shared" si="31"/>
        <v>0</v>
      </c>
      <c r="S26" s="95">
        <f t="shared" si="31"/>
        <v>0</v>
      </c>
      <c r="T26" s="95">
        <f t="shared" si="31"/>
        <v>0</v>
      </c>
      <c r="U26" s="95">
        <f t="shared" si="31"/>
        <v>0</v>
      </c>
      <c r="V26" s="95">
        <f t="shared" si="31"/>
        <v>0</v>
      </c>
      <c r="W26" s="95">
        <f t="shared" si="31"/>
        <v>0</v>
      </c>
      <c r="X26" s="95">
        <f t="shared" si="31"/>
        <v>0</v>
      </c>
    </row>
    <row r="27" spans="1:48" s="55" customFormat="1" ht="21.75" customHeight="1" thickBot="1">
      <c r="B27" s="56" t="s">
        <v>3</v>
      </c>
      <c r="C27" s="57"/>
      <c r="D27" s="58"/>
      <c r="E27" s="57"/>
      <c r="F27" s="59"/>
      <c r="G27" s="59"/>
      <c r="H27" s="57"/>
      <c r="I27" s="96">
        <f>+I26+I14</f>
        <v>0</v>
      </c>
      <c r="J27" s="96">
        <f t="shared" ref="J27:X27" si="32">+J26+J14</f>
        <v>0</v>
      </c>
      <c r="K27" s="96">
        <f t="shared" si="32"/>
        <v>0</v>
      </c>
      <c r="L27" s="96">
        <f t="shared" si="32"/>
        <v>0</v>
      </c>
      <c r="M27" s="96">
        <f t="shared" si="32"/>
        <v>0</v>
      </c>
      <c r="N27" s="96">
        <f t="shared" si="32"/>
        <v>0</v>
      </c>
      <c r="O27" s="96">
        <f t="shared" si="32"/>
        <v>0</v>
      </c>
      <c r="P27" s="96">
        <f t="shared" si="32"/>
        <v>0</v>
      </c>
      <c r="Q27" s="96">
        <f t="shared" si="32"/>
        <v>0</v>
      </c>
      <c r="R27" s="96">
        <f t="shared" si="32"/>
        <v>0</v>
      </c>
      <c r="S27" s="96">
        <f t="shared" si="32"/>
        <v>0</v>
      </c>
      <c r="T27" s="96">
        <f t="shared" si="32"/>
        <v>0</v>
      </c>
      <c r="U27" s="96">
        <f t="shared" si="32"/>
        <v>0</v>
      </c>
      <c r="V27" s="96">
        <f t="shared" si="32"/>
        <v>0</v>
      </c>
      <c r="W27" s="96">
        <f t="shared" si="32"/>
        <v>0</v>
      </c>
      <c r="X27" s="96">
        <f t="shared" si="32"/>
        <v>0</v>
      </c>
    </row>
    <row r="28" spans="1:48">
      <c r="B28" s="15"/>
      <c r="C28" s="15"/>
    </row>
    <row r="29" spans="1:48" ht="11.25" customHeight="1">
      <c r="O29" s="62"/>
    </row>
    <row r="31" spans="1:48" ht="12.75">
      <c r="B31" s="13" t="s">
        <v>60</v>
      </c>
      <c r="F31" s="63"/>
      <c r="G31" s="63"/>
      <c r="H31" s="64"/>
      <c r="I31" s="64"/>
      <c r="J31" s="65"/>
      <c r="K31" s="66"/>
      <c r="L31" s="66"/>
      <c r="M31" s="67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69"/>
      <c r="E32" s="69"/>
      <c r="F32" s="70"/>
      <c r="G32" s="70"/>
      <c r="H32" s="71"/>
      <c r="I32" s="71"/>
      <c r="J32" s="71"/>
      <c r="K32" s="64"/>
      <c r="L32" s="64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74"/>
      <c r="E33" s="74"/>
      <c r="F33" s="75"/>
      <c r="G33" s="75"/>
      <c r="H33" s="76"/>
      <c r="I33" s="76"/>
      <c r="J33" s="76"/>
      <c r="K33" s="76"/>
      <c r="L33" s="76"/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 ht="22.5">
      <c r="B34" s="77" t="s">
        <v>2</v>
      </c>
      <c r="C34" s="77" t="s">
        <v>58</v>
      </c>
      <c r="D34" s="78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111" t="s">
        <v>62</v>
      </c>
      <c r="C35" s="112"/>
      <c r="D35" s="113"/>
      <c r="E35" s="114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5">
        <f>+B8</f>
        <v>0</v>
      </c>
      <c r="C36" s="116">
        <f>+L8</f>
        <v>0</v>
      </c>
      <c r="D36" s="116">
        <f>+V8</f>
        <v>0</v>
      </c>
      <c r="E36" s="117">
        <f>+C36+D36</f>
        <v>0</v>
      </c>
      <c r="F36" s="256" t="s">
        <v>65</v>
      </c>
      <c r="G36" s="256"/>
      <c r="H36" s="256"/>
      <c r="I36" s="256"/>
      <c r="J36" s="256"/>
      <c r="K36" s="256"/>
      <c r="L36" s="256"/>
      <c r="M36" s="256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1" si="33">+B9</f>
        <v>0</v>
      </c>
      <c r="C37" s="116">
        <f t="shared" ref="C37:C41" si="34">+L9</f>
        <v>0</v>
      </c>
      <c r="D37" s="116">
        <f t="shared" ref="D37:D41" si="35">+V9</f>
        <v>0</v>
      </c>
      <c r="E37" s="117">
        <f t="shared" ref="E37:E41" si="36">+C37+D37</f>
        <v>0</v>
      </c>
      <c r="F37" s="256"/>
      <c r="G37" s="256"/>
      <c r="H37" s="256"/>
      <c r="I37" s="256"/>
      <c r="J37" s="256"/>
      <c r="K37" s="256"/>
      <c r="L37" s="256"/>
      <c r="M37" s="256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33"/>
        <v>0</v>
      </c>
      <c r="C38" s="116">
        <f t="shared" si="34"/>
        <v>0</v>
      </c>
      <c r="D38" s="116">
        <f t="shared" si="35"/>
        <v>0</v>
      </c>
      <c r="E38" s="117">
        <f t="shared" si="36"/>
        <v>0</v>
      </c>
      <c r="F38" s="256"/>
      <c r="G38" s="256"/>
      <c r="H38" s="256"/>
      <c r="I38" s="256"/>
      <c r="J38" s="256"/>
      <c r="K38" s="256"/>
      <c r="L38" s="256"/>
      <c r="M38" s="256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33"/>
        <v>0</v>
      </c>
      <c r="C39" s="116">
        <f t="shared" si="34"/>
        <v>0</v>
      </c>
      <c r="D39" s="116">
        <f t="shared" si="35"/>
        <v>0</v>
      </c>
      <c r="E39" s="117">
        <f t="shared" si="36"/>
        <v>0</v>
      </c>
      <c r="F39" s="256"/>
      <c r="G39" s="256"/>
      <c r="H39" s="256"/>
      <c r="I39" s="256"/>
      <c r="J39" s="256"/>
      <c r="K39" s="256"/>
      <c r="L39" s="256"/>
      <c r="M39" s="256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33"/>
        <v>0</v>
      </c>
      <c r="C40" s="116">
        <f t="shared" si="34"/>
        <v>0</v>
      </c>
      <c r="D40" s="116">
        <f t="shared" si="35"/>
        <v>0</v>
      </c>
      <c r="E40" s="117">
        <f t="shared" si="36"/>
        <v>0</v>
      </c>
      <c r="F40" s="256"/>
      <c r="G40" s="256"/>
      <c r="H40" s="256"/>
      <c r="I40" s="256"/>
      <c r="J40" s="256"/>
      <c r="K40" s="256"/>
      <c r="L40" s="256"/>
      <c r="M40" s="256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33"/>
        <v>0</v>
      </c>
      <c r="C41" s="116">
        <f t="shared" si="34"/>
        <v>0</v>
      </c>
      <c r="D41" s="116">
        <f t="shared" si="35"/>
        <v>0</v>
      </c>
      <c r="E41" s="117">
        <f t="shared" si="36"/>
        <v>0</v>
      </c>
      <c r="F41" s="256"/>
      <c r="G41" s="256"/>
      <c r="H41" s="256"/>
      <c r="I41" s="256"/>
      <c r="J41" s="256"/>
      <c r="K41" s="256"/>
      <c r="L41" s="256"/>
      <c r="M41" s="256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118" t="s">
        <v>36</v>
      </c>
      <c r="C42" s="119">
        <f>SUM(C36:C41)</f>
        <v>0</v>
      </c>
      <c r="D42" s="119">
        <f t="shared" ref="D42:E42" si="37">SUM(D36:D41)</f>
        <v>0</v>
      </c>
      <c r="E42" s="119">
        <f t="shared" si="37"/>
        <v>0</v>
      </c>
      <c r="F42" s="83"/>
      <c r="G42" s="83"/>
      <c r="H42" s="84"/>
      <c r="I42" s="83"/>
      <c r="J42" s="84"/>
      <c r="K42" s="83"/>
      <c r="L42" s="85"/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248" t="s">
        <v>63</v>
      </c>
      <c r="C43" s="248"/>
      <c r="D43" s="248"/>
      <c r="E43" s="248"/>
      <c r="F43" s="83"/>
      <c r="G43" s="83"/>
      <c r="H43" s="84"/>
      <c r="I43" s="83"/>
      <c r="J43" s="84"/>
      <c r="K43" s="83"/>
      <c r="L43" s="85"/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48"/>
      <c r="C44" s="248"/>
      <c r="D44" s="248"/>
      <c r="E44" s="248"/>
      <c r="F44" s="86"/>
      <c r="G44" s="86"/>
      <c r="H44" s="87"/>
      <c r="I44" s="86"/>
      <c r="J44" s="87"/>
      <c r="K44" s="86"/>
      <c r="L44" s="86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120">
        <f>+B17</f>
        <v>0</v>
      </c>
      <c r="C45" s="121">
        <f>+L17</f>
        <v>0</v>
      </c>
      <c r="D45" s="121">
        <f>+V17</f>
        <v>0</v>
      </c>
      <c r="E45" s="117">
        <f>+C45+D45</f>
        <v>0</v>
      </c>
      <c r="F45" s="256" t="s">
        <v>65</v>
      </c>
      <c r="G45" s="256"/>
      <c r="H45" s="256"/>
      <c r="I45" s="256"/>
      <c r="J45" s="256"/>
      <c r="K45" s="256"/>
      <c r="L45" s="256"/>
      <c r="M45" s="256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2" si="38">+B18</f>
        <v>0</v>
      </c>
      <c r="C46" s="121">
        <f t="shared" ref="C46:C51" si="39">+L18</f>
        <v>0</v>
      </c>
      <c r="D46" s="121">
        <f t="shared" ref="D46:D51" si="40">+V18</f>
        <v>0</v>
      </c>
      <c r="E46" s="117">
        <f t="shared" ref="E46:E52" si="41">+C46+D46</f>
        <v>0</v>
      </c>
      <c r="F46" s="256"/>
      <c r="G46" s="256"/>
      <c r="H46" s="256"/>
      <c r="I46" s="256"/>
      <c r="J46" s="256"/>
      <c r="K46" s="256"/>
      <c r="L46" s="256"/>
      <c r="M46" s="256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38"/>
        <v>0</v>
      </c>
      <c r="C47" s="121">
        <f t="shared" si="39"/>
        <v>0</v>
      </c>
      <c r="D47" s="121">
        <f t="shared" si="40"/>
        <v>0</v>
      </c>
      <c r="E47" s="117">
        <f t="shared" si="41"/>
        <v>0</v>
      </c>
      <c r="F47" s="256"/>
      <c r="G47" s="256"/>
      <c r="H47" s="256"/>
      <c r="I47" s="256"/>
      <c r="J47" s="256"/>
      <c r="K47" s="256"/>
      <c r="L47" s="256"/>
      <c r="M47" s="256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38"/>
        <v>0</v>
      </c>
      <c r="C48" s="121">
        <f t="shared" si="39"/>
        <v>0</v>
      </c>
      <c r="D48" s="121">
        <f t="shared" si="40"/>
        <v>0</v>
      </c>
      <c r="E48" s="117">
        <f t="shared" si="41"/>
        <v>0</v>
      </c>
      <c r="F48" s="256"/>
      <c r="G48" s="256"/>
      <c r="H48" s="256"/>
      <c r="I48" s="256"/>
      <c r="J48" s="256"/>
      <c r="K48" s="256"/>
      <c r="L48" s="256"/>
      <c r="M48" s="256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38"/>
        <v>0</v>
      </c>
      <c r="C49" s="121">
        <f t="shared" si="39"/>
        <v>0</v>
      </c>
      <c r="D49" s="121">
        <f t="shared" si="40"/>
        <v>0</v>
      </c>
      <c r="E49" s="117">
        <f t="shared" si="41"/>
        <v>0</v>
      </c>
      <c r="F49" s="256"/>
      <c r="G49" s="256"/>
      <c r="H49" s="256"/>
      <c r="I49" s="256"/>
      <c r="J49" s="256"/>
      <c r="K49" s="256"/>
      <c r="L49" s="256"/>
      <c r="M49" s="256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38"/>
        <v>0</v>
      </c>
      <c r="C50" s="121">
        <f t="shared" si="39"/>
        <v>0</v>
      </c>
      <c r="D50" s="121">
        <f t="shared" si="40"/>
        <v>0</v>
      </c>
      <c r="E50" s="117">
        <f t="shared" si="41"/>
        <v>0</v>
      </c>
      <c r="F50" s="256"/>
      <c r="G50" s="256"/>
      <c r="H50" s="256"/>
      <c r="I50" s="256"/>
      <c r="J50" s="256"/>
      <c r="K50" s="256"/>
      <c r="L50" s="256"/>
      <c r="M50" s="256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38"/>
        <v>0</v>
      </c>
      <c r="C51" s="121">
        <f t="shared" si="39"/>
        <v>0</v>
      </c>
      <c r="D51" s="121">
        <f t="shared" si="40"/>
        <v>0</v>
      </c>
      <c r="E51" s="117">
        <f t="shared" si="41"/>
        <v>0</v>
      </c>
      <c r="F51" s="256"/>
      <c r="G51" s="256"/>
      <c r="H51" s="256"/>
      <c r="I51" s="256"/>
      <c r="J51" s="256"/>
      <c r="K51" s="256"/>
      <c r="L51" s="256"/>
      <c r="M51" s="256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>
        <f t="shared" si="38"/>
        <v>0</v>
      </c>
      <c r="C52" s="121">
        <f>+L24</f>
        <v>0</v>
      </c>
      <c r="D52" s="121">
        <f>+V24</f>
        <v>0</v>
      </c>
      <c r="E52" s="117">
        <f t="shared" si="41"/>
        <v>0</v>
      </c>
      <c r="F52" s="256"/>
      <c r="G52" s="256"/>
      <c r="H52" s="256"/>
      <c r="I52" s="256"/>
      <c r="J52" s="256"/>
      <c r="K52" s="256"/>
      <c r="L52" s="256"/>
      <c r="M52" s="256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 t="s">
        <v>34</v>
      </c>
      <c r="C53" s="122">
        <f>SUM(C45:C52)</f>
        <v>0</v>
      </c>
      <c r="D53" s="122">
        <f t="shared" ref="D53:E53" si="42">SUM(D45:D52)</f>
        <v>0</v>
      </c>
      <c r="E53" s="122">
        <f t="shared" si="42"/>
        <v>0</v>
      </c>
      <c r="F53" s="86"/>
      <c r="G53" s="86"/>
      <c r="H53" s="88"/>
      <c r="I53" s="86"/>
      <c r="J53" s="88"/>
      <c r="K53" s="86"/>
      <c r="L53" s="86"/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124" t="s">
        <v>67</v>
      </c>
      <c r="C54" s="131">
        <f>+C53+C42</f>
        <v>0</v>
      </c>
      <c r="D54" s="131">
        <f t="shared" ref="D54:E54" si="43">+D53+D42</f>
        <v>0</v>
      </c>
      <c r="E54" s="131">
        <f t="shared" si="43"/>
        <v>0</v>
      </c>
      <c r="F54" s="63"/>
      <c r="G54" s="63"/>
      <c r="H54" s="64"/>
      <c r="I54" s="64"/>
      <c r="J54" s="65"/>
      <c r="K54" s="64"/>
      <c r="L54" s="64"/>
      <c r="M54" s="64"/>
      <c r="N54" s="64"/>
      <c r="O54" s="64"/>
      <c r="P54" s="64"/>
      <c r="Q54" s="64"/>
      <c r="R54" s="64"/>
      <c r="S54" s="64"/>
      <c r="T54" s="68"/>
      <c r="U54" s="64"/>
      <c r="V54" s="64"/>
      <c r="W54" s="68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242" t="s">
        <v>37</v>
      </c>
      <c r="C55" s="242"/>
      <c r="D55" s="242"/>
      <c r="E55" s="242"/>
      <c r="F55" s="63"/>
      <c r="G55" s="63"/>
      <c r="H55" s="64"/>
      <c r="I55" s="64"/>
      <c r="J55" s="65"/>
      <c r="K55" s="64"/>
      <c r="L55" s="64"/>
      <c r="M55" s="64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55">
        <v>1</v>
      </c>
      <c r="C56" s="255"/>
      <c r="D56" s="255"/>
      <c r="E56" s="90"/>
      <c r="F56" s="245" t="s">
        <v>65</v>
      </c>
      <c r="G56" s="245"/>
      <c r="H56" s="245"/>
      <c r="I56" s="245"/>
      <c r="J56" s="245"/>
      <c r="K56" s="245"/>
      <c r="L56" s="245"/>
      <c r="M56" s="245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55">
        <v>2</v>
      </c>
      <c r="C57" s="255"/>
      <c r="D57" s="255"/>
      <c r="E57" s="91"/>
      <c r="F57" s="245"/>
      <c r="G57" s="245"/>
      <c r="H57" s="245"/>
      <c r="I57" s="245"/>
      <c r="J57" s="245"/>
      <c r="K57" s="245"/>
      <c r="L57" s="245"/>
      <c r="M57" s="245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55">
        <v>3</v>
      </c>
      <c r="C58" s="255"/>
      <c r="D58" s="255"/>
      <c r="E58" s="91"/>
      <c r="F58" s="245"/>
      <c r="G58" s="245"/>
      <c r="H58" s="245"/>
      <c r="I58" s="245"/>
      <c r="J58" s="245"/>
      <c r="K58" s="245"/>
      <c r="L58" s="245"/>
      <c r="M58" s="245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55">
        <v>4</v>
      </c>
      <c r="C59" s="255"/>
      <c r="D59" s="255"/>
      <c r="E59" s="91"/>
      <c r="F59" s="245"/>
      <c r="G59" s="245"/>
      <c r="H59" s="245"/>
      <c r="I59" s="245"/>
      <c r="J59" s="245"/>
      <c r="K59" s="245"/>
      <c r="L59" s="245"/>
      <c r="M59" s="245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55">
        <v>5</v>
      </c>
      <c r="C60" s="255"/>
      <c r="D60" s="255"/>
      <c r="E60" s="91"/>
      <c r="F60" s="245"/>
      <c r="G60" s="245"/>
      <c r="H60" s="245"/>
      <c r="I60" s="245"/>
      <c r="J60" s="245"/>
      <c r="K60" s="245"/>
      <c r="L60" s="245"/>
      <c r="M60" s="245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55">
        <v>6</v>
      </c>
      <c r="C61" s="255"/>
      <c r="D61" s="255"/>
      <c r="E61" s="91"/>
      <c r="F61" s="245"/>
      <c r="G61" s="245"/>
      <c r="H61" s="245"/>
      <c r="I61" s="245"/>
      <c r="J61" s="245"/>
      <c r="K61" s="245"/>
      <c r="L61" s="245"/>
      <c r="M61" s="245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43" t="s">
        <v>64</v>
      </c>
      <c r="C62" s="243"/>
      <c r="D62" s="243"/>
      <c r="E62" s="89">
        <f>SUM(E56:E61)</f>
        <v>0</v>
      </c>
      <c r="F62" s="245"/>
      <c r="G62" s="245"/>
      <c r="H62" s="245"/>
      <c r="I62" s="245"/>
      <c r="J62" s="245"/>
      <c r="K62" s="245"/>
      <c r="L62" s="245"/>
      <c r="M62" s="245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42" t="s">
        <v>0</v>
      </c>
      <c r="C63" s="242"/>
      <c r="D63" s="242"/>
      <c r="E63" s="242"/>
      <c r="F63" s="63"/>
      <c r="G63" s="63"/>
      <c r="H63" s="64"/>
      <c r="I63" s="64"/>
      <c r="J63" s="65"/>
      <c r="K63" s="64"/>
      <c r="L63" s="64"/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 ht="15" customHeight="1">
      <c r="B64" s="237" t="s">
        <v>38</v>
      </c>
      <c r="C64" s="237"/>
      <c r="D64" s="237"/>
      <c r="E64" s="3"/>
      <c r="F64" s="244" t="s">
        <v>65</v>
      </c>
      <c r="G64" s="244"/>
      <c r="H64" s="244"/>
      <c r="I64" s="244"/>
      <c r="J64" s="244"/>
      <c r="K64" s="244"/>
      <c r="L64" s="244"/>
      <c r="M64" s="244"/>
      <c r="N64" s="7"/>
      <c r="O64" s="7"/>
      <c r="P64" s="7"/>
      <c r="Q64" s="7"/>
      <c r="R64" s="7"/>
      <c r="S64" s="7"/>
      <c r="T64" s="7"/>
      <c r="U64" s="7"/>
      <c r="V64" s="7"/>
      <c r="W64" s="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37" t="s">
        <v>39</v>
      </c>
      <c r="C65" s="237"/>
      <c r="D65" s="237"/>
      <c r="E65" s="3"/>
      <c r="F65" s="244"/>
      <c r="G65" s="244"/>
      <c r="H65" s="244"/>
      <c r="I65" s="244"/>
      <c r="J65" s="244"/>
      <c r="K65" s="244"/>
      <c r="L65" s="244"/>
      <c r="M65" s="244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>
      <c r="B66" s="243" t="s">
        <v>64</v>
      </c>
      <c r="C66" s="243"/>
      <c r="D66" s="243"/>
      <c r="E66" s="93"/>
      <c r="F66" s="63"/>
      <c r="G66" s="63"/>
      <c r="H66" s="64"/>
      <c r="I66" s="64"/>
      <c r="J66" s="65"/>
      <c r="K66" s="64"/>
      <c r="L66" s="64"/>
      <c r="M66" s="64"/>
      <c r="N66" s="64"/>
      <c r="O66" s="64"/>
      <c r="P66" s="64"/>
      <c r="Q66" s="64"/>
      <c r="R66" s="64"/>
      <c r="S66" s="64"/>
      <c r="T66" s="68"/>
      <c r="U66" s="64"/>
      <c r="V66" s="64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42" t="s">
        <v>40</v>
      </c>
      <c r="C67" s="242"/>
      <c r="D67" s="242"/>
      <c r="E67" s="242"/>
      <c r="F67" s="63"/>
      <c r="G67" s="63"/>
      <c r="H67" s="64"/>
      <c r="I67" s="64"/>
      <c r="J67" s="65"/>
      <c r="K67" s="64"/>
      <c r="L67" s="64"/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37" t="s">
        <v>41</v>
      </c>
      <c r="C68" s="237"/>
      <c r="D68" s="237"/>
      <c r="E68" s="3"/>
      <c r="F68" s="244" t="s">
        <v>65</v>
      </c>
      <c r="G68" s="244"/>
      <c r="H68" s="244"/>
      <c r="I68" s="244"/>
      <c r="J68" s="244"/>
      <c r="K68" s="244"/>
      <c r="L68" s="244"/>
      <c r="M68" s="244"/>
      <c r="N68" s="7"/>
      <c r="O68" s="7"/>
      <c r="P68" s="7"/>
      <c r="Q68" s="7"/>
      <c r="R68" s="7"/>
      <c r="S68" s="7"/>
      <c r="T68" s="7"/>
      <c r="U68" s="7"/>
      <c r="V68" s="7"/>
      <c r="W68" s="7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37" t="s">
        <v>42</v>
      </c>
      <c r="C69" s="237"/>
      <c r="D69" s="237"/>
      <c r="E69" s="3"/>
      <c r="F69" s="244"/>
      <c r="G69" s="244"/>
      <c r="H69" s="244"/>
      <c r="I69" s="244"/>
      <c r="J69" s="244"/>
      <c r="K69" s="244"/>
      <c r="L69" s="244"/>
      <c r="M69" s="244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37" t="s">
        <v>43</v>
      </c>
      <c r="C70" s="237"/>
      <c r="D70" s="237"/>
      <c r="E70" s="3"/>
      <c r="F70" s="244"/>
      <c r="G70" s="244"/>
      <c r="H70" s="244"/>
      <c r="I70" s="244"/>
      <c r="J70" s="244"/>
      <c r="K70" s="244"/>
      <c r="L70" s="244"/>
      <c r="M70" s="244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37" t="s">
        <v>44</v>
      </c>
      <c r="C71" s="237"/>
      <c r="D71" s="237"/>
      <c r="E71" s="3"/>
      <c r="F71" s="244"/>
      <c r="G71" s="244"/>
      <c r="H71" s="244"/>
      <c r="I71" s="244"/>
      <c r="J71" s="244"/>
      <c r="K71" s="244"/>
      <c r="L71" s="244"/>
      <c r="M71" s="244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37" t="s">
        <v>45</v>
      </c>
      <c r="C72" s="237"/>
      <c r="D72" s="237"/>
      <c r="E72" s="3"/>
      <c r="F72" s="244"/>
      <c r="G72" s="244"/>
      <c r="H72" s="244"/>
      <c r="I72" s="244"/>
      <c r="J72" s="244"/>
      <c r="K72" s="244"/>
      <c r="L72" s="244"/>
      <c r="M72" s="244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9" t="s">
        <v>46</v>
      </c>
      <c r="C73" s="10">
        <f>'[1]Year 1'!C74:D74+'[1]Year 2'!C74:D74+'[1]Year 3'!C74:D74+'[1]Year 4'!C74:D74+'[1]Year 5'!C74:D74</f>
        <v>0</v>
      </c>
      <c r="D73" s="4" t="s">
        <v>47</v>
      </c>
      <c r="E73" s="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257" t="s">
        <v>64</v>
      </c>
      <c r="C74" s="257"/>
      <c r="D74" s="257"/>
      <c r="E74" s="4">
        <f>SUM(E68:E72)</f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42" t="s">
        <v>48</v>
      </c>
      <c r="C75" s="242"/>
      <c r="D75" s="242"/>
      <c r="E75" s="242"/>
      <c r="F75" s="63"/>
      <c r="G75" s="63"/>
      <c r="H75" s="64"/>
      <c r="I75" s="64"/>
      <c r="J75" s="65"/>
      <c r="K75" s="64"/>
      <c r="L75" s="64"/>
      <c r="M75" s="64"/>
      <c r="N75" s="64"/>
      <c r="O75" s="64"/>
      <c r="P75" s="64"/>
      <c r="Q75" s="64"/>
      <c r="R75" s="64"/>
      <c r="S75" s="64"/>
      <c r="T75" s="68"/>
      <c r="U75" s="64"/>
      <c r="V75" s="64"/>
      <c r="W75" s="68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 ht="15" customHeight="1">
      <c r="B76" s="237" t="s">
        <v>25</v>
      </c>
      <c r="C76" s="237"/>
      <c r="D76" s="237"/>
      <c r="E76" s="3"/>
      <c r="F76" s="244" t="s">
        <v>65</v>
      </c>
      <c r="G76" s="244"/>
      <c r="H76" s="244"/>
      <c r="I76" s="244"/>
      <c r="J76" s="244"/>
      <c r="K76" s="244"/>
      <c r="L76" s="244"/>
      <c r="M76" s="244"/>
      <c r="N76" s="7"/>
      <c r="O76" s="7"/>
      <c r="P76" s="7"/>
      <c r="Q76" s="7"/>
      <c r="R76" s="7"/>
      <c r="S76" s="7"/>
      <c r="T76" s="7"/>
      <c r="U76" s="7"/>
      <c r="V76" s="7"/>
      <c r="W76" s="7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37" t="s">
        <v>49</v>
      </c>
      <c r="C77" s="237"/>
      <c r="D77" s="237"/>
      <c r="E77" s="3"/>
      <c r="F77" s="244"/>
      <c r="G77" s="244"/>
      <c r="H77" s="244"/>
      <c r="I77" s="244"/>
      <c r="J77" s="244"/>
      <c r="K77" s="244"/>
      <c r="L77" s="244"/>
      <c r="M77" s="244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37" t="s">
        <v>50</v>
      </c>
      <c r="C78" s="237"/>
      <c r="D78" s="237"/>
      <c r="E78" s="3"/>
      <c r="F78" s="244"/>
      <c r="G78" s="244"/>
      <c r="H78" s="244"/>
      <c r="I78" s="244"/>
      <c r="J78" s="244"/>
      <c r="K78" s="244"/>
      <c r="L78" s="244"/>
      <c r="M78" s="244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37" t="s">
        <v>51</v>
      </c>
      <c r="C79" s="237"/>
      <c r="D79" s="237"/>
      <c r="E79" s="3"/>
      <c r="F79" s="244"/>
      <c r="G79" s="244"/>
      <c r="H79" s="244"/>
      <c r="I79" s="244"/>
      <c r="J79" s="244"/>
      <c r="K79" s="244"/>
      <c r="L79" s="244"/>
      <c r="M79" s="244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37" t="s">
        <v>52</v>
      </c>
      <c r="C80" s="237"/>
      <c r="D80" s="237"/>
      <c r="E80" s="3"/>
      <c r="F80" s="244"/>
      <c r="G80" s="244"/>
      <c r="H80" s="244"/>
      <c r="I80" s="244"/>
      <c r="J80" s="244"/>
      <c r="K80" s="244"/>
      <c r="L80" s="244"/>
      <c r="M80" s="244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37" t="s">
        <v>53</v>
      </c>
      <c r="C81" s="237"/>
      <c r="D81" s="237"/>
      <c r="E81" s="3"/>
      <c r="F81" s="244"/>
      <c r="G81" s="244"/>
      <c r="H81" s="244"/>
      <c r="I81" s="244"/>
      <c r="J81" s="244"/>
      <c r="K81" s="244"/>
      <c r="L81" s="244"/>
      <c r="M81" s="244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37" t="s">
        <v>54</v>
      </c>
      <c r="C82" s="237"/>
      <c r="D82" s="237"/>
      <c r="E82" s="3"/>
      <c r="F82" s="244"/>
      <c r="G82" s="244"/>
      <c r="H82" s="244"/>
      <c r="I82" s="244"/>
      <c r="J82" s="244"/>
      <c r="K82" s="244"/>
      <c r="L82" s="244"/>
      <c r="M82" s="244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37" t="s">
        <v>55</v>
      </c>
      <c r="C83" s="237"/>
      <c r="D83" s="237"/>
      <c r="E83" s="3"/>
      <c r="F83" s="244"/>
      <c r="G83" s="244"/>
      <c r="H83" s="244"/>
      <c r="I83" s="244"/>
      <c r="J83" s="244"/>
      <c r="K83" s="244"/>
      <c r="L83" s="244"/>
      <c r="M83" s="244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37" t="s">
        <v>56</v>
      </c>
      <c r="C84" s="237"/>
      <c r="D84" s="237"/>
      <c r="E84" s="3"/>
      <c r="F84" s="244"/>
      <c r="G84" s="244"/>
      <c r="H84" s="244"/>
      <c r="I84" s="244"/>
      <c r="J84" s="244"/>
      <c r="K84" s="244"/>
      <c r="L84" s="244"/>
      <c r="M84" s="244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37" t="s">
        <v>45</v>
      </c>
      <c r="C85" s="237"/>
      <c r="D85" s="237"/>
      <c r="E85" s="3"/>
      <c r="F85" s="244"/>
      <c r="G85" s="244"/>
      <c r="H85" s="244"/>
      <c r="I85" s="244"/>
      <c r="J85" s="244"/>
      <c r="K85" s="244"/>
      <c r="L85" s="244"/>
      <c r="M85" s="244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>
      <c r="B86" s="243" t="s">
        <v>64</v>
      </c>
      <c r="C86" s="243"/>
      <c r="D86" s="243"/>
      <c r="E86" s="93">
        <f>SUM(E76:E85)</f>
        <v>0</v>
      </c>
      <c r="F86" s="63"/>
      <c r="G86" s="63"/>
      <c r="H86" s="64"/>
      <c r="I86" s="64"/>
      <c r="J86" s="65"/>
      <c r="K86" s="64"/>
      <c r="L86" s="64"/>
      <c r="M86" s="64"/>
      <c r="N86" s="64"/>
      <c r="O86" s="64"/>
      <c r="P86" s="64"/>
      <c r="Q86" s="64"/>
      <c r="R86" s="64"/>
      <c r="S86" s="64"/>
      <c r="T86" s="68"/>
      <c r="U86" s="64"/>
      <c r="V86" s="64"/>
      <c r="W86" s="68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93"/>
      <c r="C87" s="93"/>
      <c r="D87" s="93"/>
      <c r="E87" s="93"/>
      <c r="F87" s="63"/>
      <c r="G87" s="63"/>
      <c r="H87" s="64"/>
      <c r="I87" s="64"/>
      <c r="J87" s="65"/>
      <c r="K87" s="64"/>
      <c r="L87" s="64"/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255" t="s">
        <v>66</v>
      </c>
      <c r="C88" s="255"/>
      <c r="D88" s="255"/>
      <c r="E88" s="123">
        <f>+E86+E74+E66+E62+E54</f>
        <v>0</v>
      </c>
      <c r="F88" s="63"/>
      <c r="G88" s="63"/>
      <c r="H88" s="64"/>
      <c r="I88" s="64"/>
      <c r="J88" s="65"/>
      <c r="K88" s="64"/>
      <c r="L88" s="64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93"/>
      <c r="C89" s="93"/>
      <c r="D89" s="93"/>
      <c r="E89" s="93"/>
      <c r="F89" s="63"/>
      <c r="G89" s="63"/>
      <c r="H89" s="64"/>
      <c r="I89" s="64"/>
      <c r="J89" s="65"/>
      <c r="K89" s="64"/>
      <c r="L89" s="64"/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 t="s">
        <v>68</v>
      </c>
      <c r="C90" s="91" t="s">
        <v>70</v>
      </c>
      <c r="D90" s="91" t="s">
        <v>74</v>
      </c>
      <c r="E90" s="93"/>
      <c r="F90" s="63"/>
      <c r="G90" s="63"/>
      <c r="H90" s="64"/>
      <c r="I90" s="64"/>
      <c r="J90" s="65"/>
      <c r="K90" s="64"/>
      <c r="L90" s="64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3" t="s">
        <v>79</v>
      </c>
      <c r="C91" s="5">
        <v>0.62</v>
      </c>
      <c r="D91" s="132">
        <f>+C54</f>
        <v>0</v>
      </c>
      <c r="E91" s="135">
        <f>+C91*D91</f>
        <v>0</v>
      </c>
      <c r="F91" s="8"/>
      <c r="G91" s="63"/>
      <c r="H91" s="64"/>
      <c r="I91" s="64"/>
      <c r="J91" s="65"/>
      <c r="K91" s="64"/>
      <c r="L91" s="64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94" t="s">
        <v>73</v>
      </c>
      <c r="C92" s="91"/>
      <c r="D92" s="91"/>
      <c r="E92" s="93"/>
      <c r="F92" s="63"/>
      <c r="G92" s="63"/>
      <c r="H92" s="64"/>
      <c r="I92" s="64"/>
      <c r="J92" s="65"/>
      <c r="K92" s="64"/>
      <c r="L92" s="64"/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241" t="s">
        <v>57</v>
      </c>
      <c r="C93" s="241"/>
      <c r="D93" s="241"/>
      <c r="E93" s="241"/>
      <c r="F93" s="63"/>
      <c r="G93" s="63"/>
      <c r="H93" s="64"/>
      <c r="I93" s="64"/>
      <c r="J93" s="65"/>
      <c r="K93" s="64"/>
      <c r="L93" s="64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93"/>
      <c r="C94" s="93"/>
      <c r="D94" s="93"/>
      <c r="E94" s="93"/>
      <c r="F94" s="63"/>
      <c r="G94" s="63"/>
      <c r="H94" s="64"/>
      <c r="I94" s="64"/>
      <c r="J94" s="65"/>
      <c r="K94" s="64"/>
      <c r="L94" s="64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255" t="s">
        <v>71</v>
      </c>
      <c r="C95" s="255"/>
      <c r="D95" s="255"/>
      <c r="E95" s="133">
        <f>+E91+E92</f>
        <v>0</v>
      </c>
      <c r="F95" s="63"/>
      <c r="G95" s="63"/>
      <c r="H95" s="64"/>
      <c r="I95" s="64"/>
      <c r="J95" s="65"/>
      <c r="K95" s="64"/>
      <c r="L95" s="64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93"/>
      <c r="C96" s="93"/>
      <c r="D96" s="93"/>
      <c r="E96" s="125"/>
      <c r="F96" s="63"/>
      <c r="G96" s="63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255" t="s">
        <v>72</v>
      </c>
      <c r="C97" s="255"/>
      <c r="D97" s="255"/>
      <c r="E97" s="123">
        <f>+E95+E88</f>
        <v>0</v>
      </c>
      <c r="F97" s="63"/>
      <c r="G97" s="63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F98" s="63"/>
      <c r="G98" s="63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</sheetData>
  <mergeCells count="58">
    <mergeCell ref="F76:M85"/>
    <mergeCell ref="B86:D86"/>
    <mergeCell ref="B88:D88"/>
    <mergeCell ref="B93:E93"/>
    <mergeCell ref="B95:D95"/>
    <mergeCell ref="B78:D78"/>
    <mergeCell ref="B79:D79"/>
    <mergeCell ref="B97:D97"/>
    <mergeCell ref="F36:M41"/>
    <mergeCell ref="F45:M52"/>
    <mergeCell ref="F56:M62"/>
    <mergeCell ref="F64:M65"/>
    <mergeCell ref="F68:M72"/>
    <mergeCell ref="B80:D80"/>
    <mergeCell ref="B81:D81"/>
    <mergeCell ref="B82:D82"/>
    <mergeCell ref="B83:D83"/>
    <mergeCell ref="B84:D84"/>
    <mergeCell ref="B85:D85"/>
    <mergeCell ref="B74:D74"/>
    <mergeCell ref="B75:E75"/>
    <mergeCell ref="B76:D76"/>
    <mergeCell ref="B77:D77"/>
    <mergeCell ref="B72:D72"/>
    <mergeCell ref="B61:D61"/>
    <mergeCell ref="B62:D62"/>
    <mergeCell ref="B63:E63"/>
    <mergeCell ref="B64:D64"/>
    <mergeCell ref="B65:D65"/>
    <mergeCell ref="B66:D66"/>
    <mergeCell ref="B67:E67"/>
    <mergeCell ref="B68:D68"/>
    <mergeCell ref="B69:D69"/>
    <mergeCell ref="B70:D70"/>
    <mergeCell ref="B71:D71"/>
    <mergeCell ref="B60:D60"/>
    <mergeCell ref="B26:H26"/>
    <mergeCell ref="B43:B44"/>
    <mergeCell ref="C43:C44"/>
    <mergeCell ref="D43:D44"/>
    <mergeCell ref="E43:E44"/>
    <mergeCell ref="B55:E55"/>
    <mergeCell ref="B56:D56"/>
    <mergeCell ref="B57:D57"/>
    <mergeCell ref="B58:D58"/>
    <mergeCell ref="B59:D59"/>
    <mergeCell ref="X15:X16"/>
    <mergeCell ref="B1:M2"/>
    <mergeCell ref="B3:F3"/>
    <mergeCell ref="I4:W4"/>
    <mergeCell ref="X4:X6"/>
    <mergeCell ref="F6:H6"/>
    <mergeCell ref="B14:H14"/>
    <mergeCell ref="B15:B16"/>
    <mergeCell ref="C15:C16"/>
    <mergeCell ref="D15:D16"/>
    <mergeCell ref="E15:E16"/>
    <mergeCell ref="F15:H15"/>
  </mergeCells>
  <dataValidations count="3">
    <dataValidation type="list" allowBlank="1" showInputMessage="1" showErrorMessage="1" sqref="F91">
      <formula1>"Modified Total Direct Costs (MTDC), Total Direct Costs (TDC), Salaries and Wages"</formula1>
    </dataValidation>
    <dataValidation type="list" allowBlank="1" showInputMessage="1" showErrorMessage="1" sqref="AC5:AC13">
      <formula1>$AC$5:$AC$13</formula1>
    </dataValidation>
    <dataValidation type="list" allowBlank="1" showInputMessage="1" showErrorMessage="1" sqref="C8:C13 C17:C25">
      <formula1>$AE$5:$AE$13</formula1>
    </dataValidation>
  </dataValidations>
  <pageMargins left="0.7" right="0.7" top="0.75" bottom="0.75" header="0.3" footer="0.3"/>
  <pageSetup paperSize="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9"/>
  <sheetViews>
    <sheetView topLeftCell="A61" zoomScaleNormal="100" workbookViewId="0">
      <selection activeCell="C93" sqref="C93"/>
    </sheetView>
  </sheetViews>
  <sheetFormatPr defaultColWidth="13.7109375" defaultRowHeight="11.25"/>
  <cols>
    <col min="1" max="1" width="2" style="13" customWidth="1"/>
    <col min="2" max="2" width="27" style="13" bestFit="1" customWidth="1"/>
    <col min="3" max="3" width="12.42578125" style="13" customWidth="1"/>
    <col min="4" max="4" width="13.85546875" style="13" customWidth="1"/>
    <col min="5" max="5" width="14.28515625" style="13" customWidth="1"/>
    <col min="6" max="7" width="10.7109375" style="60" bestFit="1" customWidth="1"/>
    <col min="8" max="9" width="10.7109375" style="13" bestFit="1" customWidth="1"/>
    <col min="10" max="10" width="10.7109375" style="61" bestFit="1" customWidth="1"/>
    <col min="11" max="11" width="10.7109375" style="13" bestFit="1" customWidth="1"/>
    <col min="12" max="12" width="12" style="14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10.7109375" style="13" bestFit="1" customWidth="1"/>
    <col min="19" max="19" width="9.85546875" style="13" bestFit="1" customWidth="1"/>
    <col min="20" max="20" width="9.140625" style="14" bestFit="1" customWidth="1"/>
    <col min="21" max="21" width="7.7109375" style="13" bestFit="1" customWidth="1"/>
    <col min="22" max="22" width="10.7109375" style="13" bestFit="1" customWidth="1"/>
    <col min="23" max="23" width="12" style="14" bestFit="1" customWidth="1"/>
    <col min="24" max="24" width="12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9.7109375" style="13" bestFit="1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24" s="11" customFormat="1" ht="12.75" customHeight="1">
      <c r="B1" s="229" t="s">
        <v>28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T1" s="12"/>
      <c r="W1" s="12"/>
    </row>
    <row r="2" spans="1:24" ht="12" customHeight="1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24" ht="37.5" customHeight="1" thickBot="1">
      <c r="B3" s="230" t="s">
        <v>29</v>
      </c>
      <c r="C3" s="230"/>
      <c r="D3" s="230"/>
      <c r="E3" s="230"/>
      <c r="F3" s="230"/>
      <c r="G3" s="2"/>
      <c r="H3" s="1"/>
      <c r="I3" s="1"/>
      <c r="J3" s="1"/>
      <c r="K3" s="1"/>
      <c r="L3" s="140"/>
      <c r="M3" s="1"/>
    </row>
    <row r="4" spans="1:24" s="15" customFormat="1" ht="11.25" customHeight="1">
      <c r="I4" s="231" t="s">
        <v>96</v>
      </c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3"/>
      <c r="X4" s="238" t="s">
        <v>3</v>
      </c>
    </row>
    <row r="5" spans="1:24" s="15" customFormat="1" ht="22.5">
      <c r="H5" s="16"/>
      <c r="I5" s="17" t="s">
        <v>27</v>
      </c>
      <c r="J5" s="18" t="s">
        <v>16</v>
      </c>
      <c r="K5" s="97" t="s">
        <v>20</v>
      </c>
      <c r="L5" s="20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39"/>
    </row>
    <row r="6" spans="1:24" s="22" customFormat="1" ht="29.25" customHeight="1" thickBot="1">
      <c r="B6" s="23" t="s">
        <v>1</v>
      </c>
      <c r="C6" s="24" t="s">
        <v>6</v>
      </c>
      <c r="D6" s="25" t="s">
        <v>26</v>
      </c>
      <c r="E6" s="24"/>
      <c r="F6" s="234" t="s">
        <v>32</v>
      </c>
      <c r="G6" s="234"/>
      <c r="H6" s="234"/>
      <c r="I6" s="26"/>
      <c r="J6" s="27"/>
      <c r="K6" s="98"/>
      <c r="L6" s="28"/>
      <c r="M6" s="107">
        <v>6.2E-2</v>
      </c>
      <c r="N6" s="107">
        <v>1.4500000000000001E-2</v>
      </c>
      <c r="O6" s="107">
        <v>1.4E-2</v>
      </c>
      <c r="P6" s="107">
        <v>0.1457</v>
      </c>
      <c r="Q6" s="107">
        <v>4.3999999999999997E-2</v>
      </c>
      <c r="R6" s="98"/>
      <c r="S6" s="98">
        <v>598.41999999999996</v>
      </c>
      <c r="T6" s="108">
        <v>600</v>
      </c>
      <c r="U6" s="109">
        <v>9.0499999999999997E-2</v>
      </c>
      <c r="V6" s="98"/>
      <c r="W6" s="110"/>
      <c r="X6" s="240"/>
    </row>
    <row r="7" spans="1:24" s="22" customFormat="1" ht="19.5" customHeight="1">
      <c r="B7" s="29" t="s">
        <v>30</v>
      </c>
      <c r="C7" s="30"/>
      <c r="D7" s="31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8" si="0">W7</f>
        <v>0</v>
      </c>
    </row>
    <row r="8" spans="1:24" s="22" customFormat="1" ht="18" customHeight="1">
      <c r="A8" s="22">
        <v>1</v>
      </c>
      <c r="B8" s="23">
        <f>+'Year 1'!B8</f>
        <v>0</v>
      </c>
      <c r="C8" s="40">
        <f>+'Year 1'!C8</f>
        <v>0</v>
      </c>
      <c r="D8" s="25">
        <f>+'Year 1'!D8</f>
        <v>0</v>
      </c>
      <c r="E8" s="40">
        <f>+'Year 1'!E8</f>
        <v>0</v>
      </c>
      <c r="F8" s="197">
        <f>+'Year 1'!F8</f>
        <v>0</v>
      </c>
      <c r="G8" s="197">
        <f>+'Year 1'!G8</f>
        <v>0</v>
      </c>
      <c r="H8" s="40">
        <f>+'Year 1'!H8</f>
        <v>0</v>
      </c>
      <c r="I8" s="41">
        <f>+'Year 1'!I8</f>
        <v>0</v>
      </c>
      <c r="J8" s="42">
        <v>0</v>
      </c>
      <c r="K8" s="100">
        <f>IF(I8&gt;0,+I8*(1+J8),I8)</f>
        <v>0</v>
      </c>
      <c r="L8" s="100">
        <f>+'Year 1'!L8+'Year 2'!L8+'Year 3'!L8+'Year 4'!L8+'Year 5'!L8</f>
        <v>0</v>
      </c>
      <c r="M8" s="100">
        <f>+'Year 1'!M8+'Year 2'!M8+'Year 3'!M8+'Year 4'!M8+'Year 5'!M8</f>
        <v>0</v>
      </c>
      <c r="N8" s="100">
        <f>+'Year 1'!N8+'Year 2'!N8+'Year 3'!N8+'Year 4'!N8+'Year 5'!N8</f>
        <v>0</v>
      </c>
      <c r="O8" s="100">
        <f>+'Year 1'!O8+'Year 2'!O8+'Year 3'!O8+'Year 4'!O8+'Year 5'!O8</f>
        <v>0</v>
      </c>
      <c r="P8" s="100">
        <f>+'Year 1'!P8+'Year 2'!P8+'Year 3'!P8+'Year 4'!P8+'Year 5'!P8</f>
        <v>0</v>
      </c>
      <c r="Q8" s="100">
        <f>+'Year 1'!Q8+'Year 2'!Q8+'Year 3'!Q8+'Year 4'!Q8+'Year 5'!Q8</f>
        <v>0</v>
      </c>
      <c r="R8" s="100">
        <f>SUM(M8:Q8)</f>
        <v>0</v>
      </c>
      <c r="S8" s="100">
        <f>+'Year 1'!S8+'Year 2'!S8+'Year 3'!S8+'Year 4'!S8+'Year 5'!S8</f>
        <v>0</v>
      </c>
      <c r="T8" s="100">
        <f>+'Year 1'!T8+'Year 2'!T8+'Year 3'!T8+'Year 4'!T8+'Year 5'!T8</f>
        <v>0</v>
      </c>
      <c r="U8" s="100">
        <f>+'Year 1'!U8+'Year 2'!U8+'Year 3'!U8+'Year 4'!U8+'Year 5'!U8</f>
        <v>0</v>
      </c>
      <c r="V8" s="100">
        <f t="shared" ref="V8" si="1">SUM(R8:U8)</f>
        <v>0</v>
      </c>
      <c r="W8" s="100">
        <f t="shared" ref="W8" si="2">(L8+V8)</f>
        <v>0</v>
      </c>
      <c r="X8" s="104">
        <f t="shared" si="0"/>
        <v>0</v>
      </c>
    </row>
    <row r="9" spans="1:24" s="22" customFormat="1" ht="18" customHeight="1">
      <c r="A9" s="22">
        <v>2</v>
      </c>
      <c r="B9" s="23">
        <f>+'Year 1'!B9</f>
        <v>0</v>
      </c>
      <c r="C9" s="40">
        <f>+'Year 1'!C9</f>
        <v>0</v>
      </c>
      <c r="D9" s="25">
        <f>+'Year 1'!D9</f>
        <v>0</v>
      </c>
      <c r="E9" s="40">
        <f>+'Year 1'!E9</f>
        <v>0</v>
      </c>
      <c r="F9" s="197">
        <f>+'Year 1'!F9</f>
        <v>0</v>
      </c>
      <c r="G9" s="197">
        <f>+'Year 1'!G9</f>
        <v>0</v>
      </c>
      <c r="H9" s="40">
        <f>+'Year 1'!H9</f>
        <v>0</v>
      </c>
      <c r="I9" s="41">
        <f>+'Year 1'!I9</f>
        <v>0</v>
      </c>
      <c r="J9" s="42">
        <f t="shared" ref="J9:J13" si="3">+I9*$J$6</f>
        <v>0</v>
      </c>
      <c r="K9" s="100">
        <f t="shared" ref="K9:K13" si="4">IF(I9&gt;0,+I9*(1+J9),I9)</f>
        <v>0</v>
      </c>
      <c r="L9" s="100">
        <f>+'Year 1'!L9+'Year 2'!L9+'Year 3'!L9+'Year 4'!L9+'Year 5'!L9</f>
        <v>0</v>
      </c>
      <c r="M9" s="100">
        <f>+'Year 1'!M9+'Year 2'!M9+'Year 3'!M9+'Year 4'!M9+'Year 5'!M9</f>
        <v>0</v>
      </c>
      <c r="N9" s="100">
        <f>+'Year 1'!N9+'Year 2'!N9+'Year 3'!N9+'Year 4'!N9+'Year 5'!N9</f>
        <v>0</v>
      </c>
      <c r="O9" s="100">
        <f>+'Year 1'!O9+'Year 2'!O9+'Year 3'!O9+'Year 4'!O9+'Year 5'!O9</f>
        <v>0</v>
      </c>
      <c r="P9" s="100">
        <f>+'Year 1'!P9+'Year 2'!P9+'Year 3'!P9+'Year 4'!P9+'Year 5'!P9</f>
        <v>0</v>
      </c>
      <c r="Q9" s="100">
        <f>+'Year 1'!Q9+'Year 2'!Q9+'Year 3'!Q9+'Year 4'!Q9+'Year 5'!Q9</f>
        <v>0</v>
      </c>
      <c r="R9" s="100">
        <f t="shared" ref="R9:R13" si="5">SUM(M9:Q9)</f>
        <v>0</v>
      </c>
      <c r="S9" s="100">
        <f>+'Year 1'!S9+'Year 2'!S9+'Year 3'!S9+'Year 4'!S9+'Year 5'!S9</f>
        <v>0</v>
      </c>
      <c r="T9" s="100">
        <f>+'Year 1'!T9+'Year 2'!T9+'Year 3'!T9+'Year 4'!T9+'Year 5'!T9</f>
        <v>0</v>
      </c>
      <c r="U9" s="100">
        <f>+'Year 1'!U9+'Year 2'!U9+'Year 3'!U9+'Year 4'!U9+'Year 5'!U9</f>
        <v>0</v>
      </c>
      <c r="V9" s="100">
        <f t="shared" ref="V9:V13" si="6">SUM(R9:U9)</f>
        <v>0</v>
      </c>
      <c r="W9" s="100">
        <f t="shared" ref="W9:W13" si="7">(L9+V9)</f>
        <v>0</v>
      </c>
      <c r="X9" s="104">
        <f t="shared" ref="X9:X13" si="8">W9</f>
        <v>0</v>
      </c>
    </row>
    <row r="10" spans="1:24" s="22" customFormat="1" ht="18" customHeight="1">
      <c r="A10" s="22">
        <v>3</v>
      </c>
      <c r="B10" s="23">
        <f>+'Year 1'!B10</f>
        <v>0</v>
      </c>
      <c r="C10" s="40">
        <f>+'Year 1'!C10</f>
        <v>0</v>
      </c>
      <c r="D10" s="25">
        <f>+'Year 1'!D10</f>
        <v>0</v>
      </c>
      <c r="E10" s="40">
        <f>+'Year 1'!E10</f>
        <v>0</v>
      </c>
      <c r="F10" s="197">
        <f>+'Year 1'!F10</f>
        <v>0</v>
      </c>
      <c r="G10" s="197">
        <f>+'Year 1'!G10</f>
        <v>0</v>
      </c>
      <c r="H10" s="40">
        <f>+'Year 1'!H10</f>
        <v>0</v>
      </c>
      <c r="I10" s="41">
        <f>+'Year 1'!I10</f>
        <v>0</v>
      </c>
      <c r="J10" s="42">
        <f t="shared" si="3"/>
        <v>0</v>
      </c>
      <c r="K10" s="100">
        <f t="shared" si="4"/>
        <v>0</v>
      </c>
      <c r="L10" s="100">
        <f>+'Year 1'!L10+'Year 2'!L10+'Year 3'!L10+'Year 4'!L10+'Year 5'!L10</f>
        <v>0</v>
      </c>
      <c r="M10" s="100">
        <f>+'Year 1'!M10+'Year 2'!M10+'Year 3'!M10+'Year 4'!M10+'Year 5'!M10</f>
        <v>0</v>
      </c>
      <c r="N10" s="100">
        <f>+'Year 1'!N10+'Year 2'!N10+'Year 3'!N10+'Year 4'!N10+'Year 5'!N10</f>
        <v>0</v>
      </c>
      <c r="O10" s="100">
        <f>+'Year 1'!O10+'Year 2'!O10+'Year 3'!O10+'Year 4'!O10+'Year 5'!O10</f>
        <v>0</v>
      </c>
      <c r="P10" s="100">
        <f>+'Year 1'!P10+'Year 2'!P10+'Year 3'!P10+'Year 4'!P10+'Year 5'!P10</f>
        <v>0</v>
      </c>
      <c r="Q10" s="100">
        <f>+'Year 1'!Q10+'Year 2'!Q10+'Year 3'!Q10+'Year 4'!Q10+'Year 5'!Q10</f>
        <v>0</v>
      </c>
      <c r="R10" s="100">
        <f t="shared" si="5"/>
        <v>0</v>
      </c>
      <c r="S10" s="100">
        <f>+'Year 1'!S10+'Year 2'!S10+'Year 3'!S10+'Year 4'!S10+'Year 5'!S10</f>
        <v>0</v>
      </c>
      <c r="T10" s="100">
        <f>+'Year 1'!T10+'Year 2'!T10+'Year 3'!T10+'Year 4'!T10+'Year 5'!T10</f>
        <v>0</v>
      </c>
      <c r="U10" s="100">
        <f>+'Year 1'!U10+'Year 2'!U10+'Year 3'!U10+'Year 4'!U10+'Year 5'!U10</f>
        <v>0</v>
      </c>
      <c r="V10" s="100">
        <f t="shared" si="6"/>
        <v>0</v>
      </c>
      <c r="W10" s="100">
        <f t="shared" si="7"/>
        <v>0</v>
      </c>
      <c r="X10" s="104">
        <f t="shared" si="8"/>
        <v>0</v>
      </c>
    </row>
    <row r="11" spans="1:24" s="22" customFormat="1" ht="18" customHeight="1">
      <c r="A11" s="22">
        <v>4</v>
      </c>
      <c r="B11" s="23">
        <f>+'Year 1'!B11</f>
        <v>0</v>
      </c>
      <c r="C11" s="40">
        <f>+'Year 1'!C11</f>
        <v>0</v>
      </c>
      <c r="D11" s="25">
        <f>+'Year 1'!D11</f>
        <v>0</v>
      </c>
      <c r="E11" s="40">
        <f>+'Year 1'!E11</f>
        <v>0</v>
      </c>
      <c r="F11" s="197">
        <f>+'Year 1'!F11</f>
        <v>0</v>
      </c>
      <c r="G11" s="197">
        <f>+'Year 1'!G11</f>
        <v>0</v>
      </c>
      <c r="H11" s="40">
        <f>+'Year 1'!H11</f>
        <v>0</v>
      </c>
      <c r="I11" s="41">
        <f>+'Year 1'!I11</f>
        <v>0</v>
      </c>
      <c r="J11" s="42">
        <f t="shared" si="3"/>
        <v>0</v>
      </c>
      <c r="K11" s="100">
        <f t="shared" si="4"/>
        <v>0</v>
      </c>
      <c r="L11" s="100">
        <f>+'Year 1'!L11+'Year 2'!L11+'Year 3'!L11+'Year 4'!L11+'Year 5'!L11</f>
        <v>0</v>
      </c>
      <c r="M11" s="100">
        <f>+'Year 1'!M11+'Year 2'!M11+'Year 3'!M11+'Year 4'!M11+'Year 5'!M11</f>
        <v>0</v>
      </c>
      <c r="N11" s="100">
        <f>+'Year 1'!N11+'Year 2'!N11+'Year 3'!N11+'Year 4'!N11+'Year 5'!N11</f>
        <v>0</v>
      </c>
      <c r="O11" s="100">
        <f>+'Year 1'!O11+'Year 2'!O11+'Year 3'!O11+'Year 4'!O11+'Year 5'!O11</f>
        <v>0</v>
      </c>
      <c r="P11" s="100">
        <f>+'Year 1'!P11+'Year 2'!P11+'Year 3'!P11+'Year 4'!P11+'Year 5'!P11</f>
        <v>0</v>
      </c>
      <c r="Q11" s="100">
        <f>+'Year 1'!Q11+'Year 2'!Q11+'Year 3'!Q11+'Year 4'!Q11+'Year 5'!Q11</f>
        <v>0</v>
      </c>
      <c r="R11" s="100">
        <f t="shared" si="5"/>
        <v>0</v>
      </c>
      <c r="S11" s="100">
        <f>+'Year 1'!S11+'Year 2'!S11+'Year 3'!S11+'Year 4'!S11+'Year 5'!S11</f>
        <v>0</v>
      </c>
      <c r="T11" s="100">
        <f>+'Year 1'!T11+'Year 2'!T11+'Year 3'!T11+'Year 4'!T11+'Year 5'!T11</f>
        <v>0</v>
      </c>
      <c r="U11" s="100">
        <f>+'Year 1'!U11+'Year 2'!U11+'Year 3'!U11+'Year 4'!U11+'Year 5'!U11</f>
        <v>0</v>
      </c>
      <c r="V11" s="100">
        <f t="shared" si="6"/>
        <v>0</v>
      </c>
      <c r="W11" s="100">
        <f t="shared" si="7"/>
        <v>0</v>
      </c>
      <c r="X11" s="104">
        <f t="shared" si="8"/>
        <v>0</v>
      </c>
    </row>
    <row r="12" spans="1:24" s="22" customFormat="1" ht="18" customHeight="1">
      <c r="A12" s="22">
        <v>5</v>
      </c>
      <c r="B12" s="23">
        <f>+'Year 1'!B12</f>
        <v>0</v>
      </c>
      <c r="C12" s="40">
        <f>+'Year 1'!C12</f>
        <v>0</v>
      </c>
      <c r="D12" s="25">
        <f>+'Year 1'!D12</f>
        <v>0</v>
      </c>
      <c r="E12" s="40">
        <f>+'Year 1'!E12</f>
        <v>0</v>
      </c>
      <c r="F12" s="197">
        <f>+'Year 1'!F12</f>
        <v>0</v>
      </c>
      <c r="G12" s="197">
        <f>+'Year 1'!G12</f>
        <v>0</v>
      </c>
      <c r="H12" s="40">
        <f>+'Year 1'!H12</f>
        <v>0</v>
      </c>
      <c r="I12" s="41">
        <f>+'Year 1'!I12</f>
        <v>0</v>
      </c>
      <c r="J12" s="42">
        <f t="shared" si="3"/>
        <v>0</v>
      </c>
      <c r="K12" s="100">
        <f t="shared" si="4"/>
        <v>0</v>
      </c>
      <c r="L12" s="100">
        <f>+'Year 1'!L12+'Year 2'!L12+'Year 3'!L12+'Year 4'!L12+'Year 5'!L12</f>
        <v>0</v>
      </c>
      <c r="M12" s="100">
        <f>+'Year 1'!M12+'Year 2'!M12+'Year 3'!M12+'Year 4'!M12+'Year 5'!M12</f>
        <v>0</v>
      </c>
      <c r="N12" s="100">
        <f>+'Year 1'!N12+'Year 2'!N12+'Year 3'!N12+'Year 4'!N12+'Year 5'!N12</f>
        <v>0</v>
      </c>
      <c r="O12" s="100">
        <f>+'Year 1'!O12+'Year 2'!O12+'Year 3'!O12+'Year 4'!O12+'Year 5'!O12</f>
        <v>0</v>
      </c>
      <c r="P12" s="100">
        <f>+'Year 1'!P12+'Year 2'!P12+'Year 3'!P12+'Year 4'!P12+'Year 5'!P12</f>
        <v>0</v>
      </c>
      <c r="Q12" s="100">
        <f>+'Year 1'!Q12+'Year 2'!Q12+'Year 3'!Q12+'Year 4'!Q12+'Year 5'!Q12</f>
        <v>0</v>
      </c>
      <c r="R12" s="100">
        <f t="shared" si="5"/>
        <v>0</v>
      </c>
      <c r="S12" s="100">
        <f>+'Year 1'!S12+'Year 2'!S12+'Year 3'!S12+'Year 4'!S12+'Year 5'!S12</f>
        <v>0</v>
      </c>
      <c r="T12" s="100">
        <f>+'Year 1'!T12+'Year 2'!T12+'Year 3'!T12+'Year 4'!T12+'Year 5'!T12</f>
        <v>0</v>
      </c>
      <c r="U12" s="100">
        <f>+'Year 1'!U12+'Year 2'!U12+'Year 3'!U12+'Year 4'!U12+'Year 5'!U12</f>
        <v>0</v>
      </c>
      <c r="V12" s="100">
        <f t="shared" si="6"/>
        <v>0</v>
      </c>
      <c r="W12" s="100">
        <f t="shared" si="7"/>
        <v>0</v>
      </c>
      <c r="X12" s="104">
        <f t="shared" si="8"/>
        <v>0</v>
      </c>
    </row>
    <row r="13" spans="1:24" s="22" customFormat="1" ht="18" customHeight="1">
      <c r="A13" s="22">
        <v>6</v>
      </c>
      <c r="B13" s="23">
        <f>+'Year 1'!B13</f>
        <v>0</v>
      </c>
      <c r="C13" s="40">
        <f>+'Year 1'!C13</f>
        <v>0</v>
      </c>
      <c r="D13" s="25">
        <f>+'Year 1'!D13</f>
        <v>0</v>
      </c>
      <c r="E13" s="40">
        <f>+'Year 1'!E13</f>
        <v>0</v>
      </c>
      <c r="F13" s="197">
        <f>+'Year 1'!F13</f>
        <v>0</v>
      </c>
      <c r="G13" s="197">
        <f>+'Year 1'!G13</f>
        <v>0</v>
      </c>
      <c r="H13" s="40">
        <f>+'Year 1'!H13</f>
        <v>0</v>
      </c>
      <c r="I13" s="41">
        <f>+'Year 1'!I13</f>
        <v>0</v>
      </c>
      <c r="J13" s="42">
        <f t="shared" si="3"/>
        <v>0</v>
      </c>
      <c r="K13" s="100">
        <f t="shared" si="4"/>
        <v>0</v>
      </c>
      <c r="L13" s="100">
        <f>+'Year 1'!L13+'Year 2'!L13+'Year 3'!L13+'Year 4'!L13+'Year 5'!L13</f>
        <v>0</v>
      </c>
      <c r="M13" s="100">
        <f>+'Year 1'!M13+'Year 2'!M13+'Year 3'!M13+'Year 4'!M13+'Year 5'!M13</f>
        <v>0</v>
      </c>
      <c r="N13" s="100">
        <f>+'Year 1'!N13+'Year 2'!N13+'Year 3'!N13+'Year 4'!N13+'Year 5'!N13</f>
        <v>0</v>
      </c>
      <c r="O13" s="100">
        <f>+'Year 1'!O13+'Year 2'!O13+'Year 3'!O13+'Year 4'!O13+'Year 5'!O13</f>
        <v>0</v>
      </c>
      <c r="P13" s="100">
        <f>+'Year 1'!P13+'Year 2'!P13+'Year 3'!P13+'Year 4'!P13+'Year 5'!P13</f>
        <v>0</v>
      </c>
      <c r="Q13" s="100">
        <f>+'Year 1'!Q13+'Year 2'!Q13+'Year 3'!Q13+'Year 4'!Q13+'Year 5'!Q13</f>
        <v>0</v>
      </c>
      <c r="R13" s="100">
        <f t="shared" si="5"/>
        <v>0</v>
      </c>
      <c r="S13" s="100">
        <f>+'Year 1'!S13+'Year 2'!S13+'Year 3'!S13+'Year 4'!S13+'Year 5'!S13</f>
        <v>0</v>
      </c>
      <c r="T13" s="100">
        <f>+'Year 1'!T13+'Year 2'!T13+'Year 3'!T13+'Year 4'!T13+'Year 5'!T13</f>
        <v>0</v>
      </c>
      <c r="U13" s="100">
        <f>+'Year 1'!U13+'Year 2'!U13+'Year 3'!U13+'Year 4'!U13+'Year 5'!U13</f>
        <v>0</v>
      </c>
      <c r="V13" s="100">
        <f t="shared" si="6"/>
        <v>0</v>
      </c>
      <c r="W13" s="100">
        <f t="shared" si="7"/>
        <v>0</v>
      </c>
      <c r="X13" s="104">
        <f t="shared" si="8"/>
        <v>0</v>
      </c>
    </row>
    <row r="14" spans="1:24" s="22" customFormat="1" ht="18" customHeight="1" thickBot="1">
      <c r="B14" s="235" t="s">
        <v>33</v>
      </c>
      <c r="C14" s="236"/>
      <c r="D14" s="236"/>
      <c r="E14" s="236"/>
      <c r="F14" s="236"/>
      <c r="G14" s="236"/>
      <c r="H14" s="236"/>
      <c r="I14" s="43">
        <f>SUM(I7:I13)</f>
        <v>0</v>
      </c>
      <c r="J14" s="43">
        <f t="shared" ref="J14:X14" si="9">SUM(J7:J13)</f>
        <v>0</v>
      </c>
      <c r="K14" s="101">
        <f t="shared" si="9"/>
        <v>0</v>
      </c>
      <c r="L14" s="141">
        <f t="shared" si="9"/>
        <v>0</v>
      </c>
      <c r="M14" s="101">
        <f t="shared" si="9"/>
        <v>0</v>
      </c>
      <c r="N14" s="101">
        <f t="shared" si="9"/>
        <v>0</v>
      </c>
      <c r="O14" s="101">
        <f t="shared" si="9"/>
        <v>0</v>
      </c>
      <c r="P14" s="101">
        <f t="shared" si="9"/>
        <v>0</v>
      </c>
      <c r="Q14" s="101">
        <f t="shared" si="9"/>
        <v>0</v>
      </c>
      <c r="R14" s="101">
        <f t="shared" si="9"/>
        <v>0</v>
      </c>
      <c r="S14" s="101">
        <f t="shared" si="9"/>
        <v>0</v>
      </c>
      <c r="T14" s="101">
        <f t="shared" si="9"/>
        <v>0</v>
      </c>
      <c r="U14" s="101">
        <f t="shared" si="9"/>
        <v>0</v>
      </c>
      <c r="V14" s="101">
        <f t="shared" si="9"/>
        <v>0</v>
      </c>
      <c r="W14" s="101">
        <f t="shared" si="9"/>
        <v>0</v>
      </c>
      <c r="X14" s="101">
        <f t="shared" si="9"/>
        <v>0</v>
      </c>
    </row>
    <row r="15" spans="1:24" s="22" customFormat="1" ht="25.5" customHeight="1">
      <c r="B15" s="251" t="s">
        <v>31</v>
      </c>
      <c r="C15" s="227" t="s">
        <v>163</v>
      </c>
      <c r="D15" s="259" t="s">
        <v>26</v>
      </c>
      <c r="E15" s="227" t="s">
        <v>166</v>
      </c>
      <c r="F15" s="250" t="s">
        <v>32</v>
      </c>
      <c r="G15" s="250"/>
      <c r="H15" s="250"/>
      <c r="I15" s="44" t="s">
        <v>27</v>
      </c>
      <c r="J15" s="45" t="s">
        <v>16</v>
      </c>
      <c r="K15" s="102" t="s">
        <v>20</v>
      </c>
      <c r="L15" s="105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46" t="s">
        <v>3</v>
      </c>
    </row>
    <row r="16" spans="1:24" s="22" customFormat="1" ht="25.5" customHeight="1" thickBot="1">
      <c r="B16" s="252"/>
      <c r="C16" s="228"/>
      <c r="D16" s="260"/>
      <c r="E16" s="228"/>
      <c r="F16" s="196" t="s">
        <v>21</v>
      </c>
      <c r="G16" s="196" t="s">
        <v>35</v>
      </c>
      <c r="H16" s="196" t="s">
        <v>23</v>
      </c>
      <c r="I16" s="26"/>
      <c r="J16" s="27"/>
      <c r="K16" s="98"/>
      <c r="L16" s="108"/>
      <c r="M16" s="107">
        <v>6.2E-2</v>
      </c>
      <c r="N16" s="107">
        <v>1.4500000000000001E-2</v>
      </c>
      <c r="O16" s="107">
        <v>1.4E-2</v>
      </c>
      <c r="P16" s="107">
        <v>0.1457</v>
      </c>
      <c r="Q16" s="107">
        <v>4.3999999999999997E-2</v>
      </c>
      <c r="R16" s="98"/>
      <c r="S16" s="98">
        <v>598.41999999999996</v>
      </c>
      <c r="T16" s="108">
        <v>600</v>
      </c>
      <c r="U16" s="109">
        <v>9.0499999999999997E-2</v>
      </c>
      <c r="V16" s="98"/>
      <c r="W16" s="110"/>
      <c r="X16" s="247"/>
    </row>
    <row r="17" spans="1:48" ht="18" customHeight="1">
      <c r="A17" s="13">
        <v>1</v>
      </c>
      <c r="B17" s="23">
        <f>+'Year 1'!B17</f>
        <v>0</v>
      </c>
      <c r="C17" s="40">
        <f>+'Year 1'!C17</f>
        <v>0</v>
      </c>
      <c r="D17" s="25">
        <f>+'Year 1'!D17</f>
        <v>0</v>
      </c>
      <c r="E17" s="40">
        <f>+'Year 1'!E17</f>
        <v>0</v>
      </c>
      <c r="F17" s="197">
        <f>+'Year 1'!F17</f>
        <v>0</v>
      </c>
      <c r="G17" s="197">
        <f>+'Year 1'!G17</f>
        <v>0</v>
      </c>
      <c r="H17" s="40">
        <f>+'Year 1'!H17</f>
        <v>0</v>
      </c>
      <c r="I17" s="41">
        <f>+'Year 1'!I17</f>
        <v>0</v>
      </c>
      <c r="J17" s="48">
        <v>0</v>
      </c>
      <c r="K17" s="103">
        <f t="shared" ref="K17:K25" si="10">IF(I17&gt;0,+I17*(1+J17),I17)</f>
        <v>0</v>
      </c>
      <c r="L17" s="100">
        <f>+'Year 1'!L17+'Year 2'!L17+'Year 3'!L17+'Year 4'!L17+'Year 5'!L17</f>
        <v>0</v>
      </c>
      <c r="M17" s="100">
        <f>+'Year 1'!M17+'Year 2'!M17+'Year 3'!M17+'Year 4'!M17+'Year 5'!M17</f>
        <v>0</v>
      </c>
      <c r="N17" s="100">
        <f>+'Year 1'!N17+'Year 2'!N17+'Year 3'!N17+'Year 4'!N17+'Year 5'!N17</f>
        <v>0</v>
      </c>
      <c r="O17" s="100">
        <f>+'Year 1'!O17+'Year 2'!O17+'Year 3'!O17+'Year 4'!O17+'Year 5'!O17</f>
        <v>0</v>
      </c>
      <c r="P17" s="100">
        <f>+'Year 1'!P17+'Year 2'!P17+'Year 3'!P17+'Year 4'!P17+'Year 5'!P17</f>
        <v>0</v>
      </c>
      <c r="Q17" s="100">
        <f>+'Year 1'!Q17+'Year 2'!Q17+'Year 3'!Q17+'Year 4'!Q17+'Year 5'!Q17</f>
        <v>0</v>
      </c>
      <c r="R17" s="100">
        <f t="shared" ref="R17:R25" si="11">SUM(M17:Q17)</f>
        <v>0</v>
      </c>
      <c r="S17" s="100">
        <f>+'Year 1'!S17+'Year 2'!S17+'Year 3'!S17+'Year 4'!S17+'Year 5'!S17</f>
        <v>0</v>
      </c>
      <c r="T17" s="100">
        <f>+'Year 1'!T17+'Year 2'!T17+'Year 3'!T17+'Year 4'!T17+'Year 5'!T17</f>
        <v>0</v>
      </c>
      <c r="U17" s="100">
        <f>+'Year 1'!U17+'Year 2'!U17+'Year 3'!U17+'Year 4'!U17+'Year 5'!U17</f>
        <v>0</v>
      </c>
      <c r="V17" s="100">
        <f t="shared" ref="V17:V25" si="12">SUM(R17:U17)</f>
        <v>0</v>
      </c>
      <c r="W17" s="100">
        <f t="shared" ref="W17:W25" si="13">(L17+V17)</f>
        <v>0</v>
      </c>
      <c r="X17" s="104">
        <f t="shared" ref="X17:X25" si="14">W17</f>
        <v>0</v>
      </c>
    </row>
    <row r="18" spans="1:48" ht="18" customHeight="1">
      <c r="A18" s="13">
        <v>2</v>
      </c>
      <c r="B18" s="23">
        <f>+'Year 1'!B18</f>
        <v>0</v>
      </c>
      <c r="C18" s="40">
        <f>+'Year 1'!C18</f>
        <v>0</v>
      </c>
      <c r="D18" s="25">
        <f>+'Year 1'!D18</f>
        <v>0</v>
      </c>
      <c r="E18" s="40">
        <f>+'Year 1'!E18</f>
        <v>0</v>
      </c>
      <c r="F18" s="197">
        <f>+'Year 1'!F18</f>
        <v>0</v>
      </c>
      <c r="G18" s="197">
        <f>+'Year 1'!G18</f>
        <v>0</v>
      </c>
      <c r="H18" s="40">
        <f>+'Year 1'!H18</f>
        <v>0</v>
      </c>
      <c r="I18" s="41">
        <f>+'Year 1'!I18</f>
        <v>0</v>
      </c>
      <c r="J18" s="42">
        <v>0</v>
      </c>
      <c r="K18" s="100">
        <f t="shared" si="10"/>
        <v>0</v>
      </c>
      <c r="L18" s="100">
        <f>+'Year 1'!L18+'Year 2'!L18+'Year 3'!L18+'Year 4'!L18+'Year 5'!L18</f>
        <v>0</v>
      </c>
      <c r="M18" s="100">
        <f>+'Year 1'!M18+'Year 2'!M18+'Year 3'!M18+'Year 4'!M18+'Year 5'!M18</f>
        <v>0</v>
      </c>
      <c r="N18" s="100">
        <f>+'Year 1'!N18+'Year 2'!N18+'Year 3'!N18+'Year 4'!N18+'Year 5'!N18</f>
        <v>0</v>
      </c>
      <c r="O18" s="100">
        <f>+'Year 1'!O18+'Year 2'!O18+'Year 3'!O18+'Year 4'!O18+'Year 5'!O18</f>
        <v>0</v>
      </c>
      <c r="P18" s="100">
        <f>+'Year 1'!P18+'Year 2'!P18+'Year 3'!P18+'Year 4'!P18+'Year 5'!P18</f>
        <v>0</v>
      </c>
      <c r="Q18" s="100">
        <f>+'Year 1'!Q18+'Year 2'!Q18+'Year 3'!Q18+'Year 4'!Q18+'Year 5'!Q18</f>
        <v>0</v>
      </c>
      <c r="R18" s="100">
        <f t="shared" si="11"/>
        <v>0</v>
      </c>
      <c r="S18" s="100">
        <f>+'Year 1'!S18+'Year 2'!S18+'Year 3'!S18+'Year 4'!S18+'Year 5'!S18</f>
        <v>0</v>
      </c>
      <c r="T18" s="100">
        <f>+'Year 1'!T18+'Year 2'!T18+'Year 3'!T18+'Year 4'!T18+'Year 5'!T18</f>
        <v>0</v>
      </c>
      <c r="U18" s="100">
        <f>+'Year 1'!U18+'Year 2'!U18+'Year 3'!U18+'Year 4'!U18+'Year 5'!U18</f>
        <v>0</v>
      </c>
      <c r="V18" s="100">
        <f t="shared" si="12"/>
        <v>0</v>
      </c>
      <c r="W18" s="100">
        <f t="shared" si="13"/>
        <v>0</v>
      </c>
      <c r="X18" s="104">
        <f t="shared" si="14"/>
        <v>0</v>
      </c>
    </row>
    <row r="19" spans="1:48" ht="18" customHeight="1">
      <c r="A19" s="13">
        <v>3</v>
      </c>
      <c r="B19" s="23">
        <f>+'Year 1'!B19</f>
        <v>0</v>
      </c>
      <c r="C19" s="40">
        <f>+'Year 1'!C19</f>
        <v>0</v>
      </c>
      <c r="D19" s="25">
        <f>+'Year 1'!D19</f>
        <v>0</v>
      </c>
      <c r="E19" s="40">
        <f>+'Year 1'!E19</f>
        <v>0</v>
      </c>
      <c r="F19" s="197">
        <f>+'Year 1'!F19</f>
        <v>0</v>
      </c>
      <c r="G19" s="197">
        <f>+'Year 1'!G19</f>
        <v>0</v>
      </c>
      <c r="H19" s="40">
        <f>+'Year 1'!H19</f>
        <v>0</v>
      </c>
      <c r="I19" s="41">
        <f>+'Year 1'!I19</f>
        <v>0</v>
      </c>
      <c r="J19" s="42">
        <v>0</v>
      </c>
      <c r="K19" s="100">
        <f t="shared" si="10"/>
        <v>0</v>
      </c>
      <c r="L19" s="100">
        <f>+'Year 1'!L19+'Year 2'!L19+'Year 3'!L19+'Year 4'!L19+'Year 5'!L19</f>
        <v>0</v>
      </c>
      <c r="M19" s="100">
        <f>+'Year 1'!M19+'Year 2'!M19+'Year 3'!M19+'Year 4'!M19+'Year 5'!M19</f>
        <v>0</v>
      </c>
      <c r="N19" s="100">
        <f>+'Year 1'!N19+'Year 2'!N19+'Year 3'!N19+'Year 4'!N19+'Year 5'!N19</f>
        <v>0</v>
      </c>
      <c r="O19" s="100">
        <f>+'Year 1'!O19+'Year 2'!O19+'Year 3'!O19+'Year 4'!O19+'Year 5'!O19</f>
        <v>0</v>
      </c>
      <c r="P19" s="100">
        <f>+'Year 1'!P19+'Year 2'!P19+'Year 3'!P19+'Year 4'!P19+'Year 5'!P19</f>
        <v>0</v>
      </c>
      <c r="Q19" s="100">
        <f>+'Year 1'!Q19+'Year 2'!Q19+'Year 3'!Q19+'Year 4'!Q19+'Year 5'!Q19</f>
        <v>0</v>
      </c>
      <c r="R19" s="100">
        <f t="shared" si="11"/>
        <v>0</v>
      </c>
      <c r="S19" s="100">
        <f>+'Year 1'!S19+'Year 2'!S19+'Year 3'!S19+'Year 4'!S19+'Year 5'!S19</f>
        <v>0</v>
      </c>
      <c r="T19" s="100">
        <f>+'Year 1'!T19+'Year 2'!T19+'Year 3'!T19+'Year 4'!T19+'Year 5'!T19</f>
        <v>0</v>
      </c>
      <c r="U19" s="100">
        <f>+'Year 1'!U19+'Year 2'!U19+'Year 3'!U19+'Year 4'!U19+'Year 5'!U19</f>
        <v>0</v>
      </c>
      <c r="V19" s="100">
        <f t="shared" si="12"/>
        <v>0</v>
      </c>
      <c r="W19" s="100">
        <f t="shared" si="13"/>
        <v>0</v>
      </c>
      <c r="X19" s="104">
        <f t="shared" si="14"/>
        <v>0</v>
      </c>
    </row>
    <row r="20" spans="1:48" ht="18" customHeight="1">
      <c r="A20" s="13">
        <v>4</v>
      </c>
      <c r="B20" s="23">
        <f>+'Year 1'!B20</f>
        <v>0</v>
      </c>
      <c r="C20" s="40">
        <f>+'Year 1'!C20</f>
        <v>0</v>
      </c>
      <c r="D20" s="25">
        <f>+'Year 1'!D20</f>
        <v>0</v>
      </c>
      <c r="E20" s="40">
        <f>+'Year 1'!E20</f>
        <v>0</v>
      </c>
      <c r="F20" s="197">
        <f>+'Year 1'!F20</f>
        <v>0</v>
      </c>
      <c r="G20" s="197">
        <f>+'Year 1'!G20</f>
        <v>0</v>
      </c>
      <c r="H20" s="40">
        <f>+'Year 1'!H20</f>
        <v>0</v>
      </c>
      <c r="I20" s="41">
        <f>+'Year 1'!I20</f>
        <v>0</v>
      </c>
      <c r="J20" s="42">
        <v>0</v>
      </c>
      <c r="K20" s="100">
        <f t="shared" si="10"/>
        <v>0</v>
      </c>
      <c r="L20" s="100">
        <f>+'Year 1'!L20+'Year 2'!L20+'Year 3'!L20+'Year 4'!L20+'Year 5'!L20</f>
        <v>0</v>
      </c>
      <c r="M20" s="100">
        <f>+'Year 1'!M20+'Year 2'!M20+'Year 3'!M20+'Year 4'!M20+'Year 5'!M20</f>
        <v>0</v>
      </c>
      <c r="N20" s="100">
        <f>+'Year 1'!N20+'Year 2'!N20+'Year 3'!N20+'Year 4'!N20+'Year 5'!N20</f>
        <v>0</v>
      </c>
      <c r="O20" s="100">
        <f>+'Year 1'!O20+'Year 2'!O20+'Year 3'!O20+'Year 4'!O20+'Year 5'!O20</f>
        <v>0</v>
      </c>
      <c r="P20" s="100">
        <f>+'Year 1'!P20+'Year 2'!P20+'Year 3'!P20+'Year 4'!P20+'Year 5'!P20</f>
        <v>0</v>
      </c>
      <c r="Q20" s="100">
        <f>+'Year 1'!Q20+'Year 2'!Q20+'Year 3'!Q20+'Year 4'!Q20+'Year 5'!Q20</f>
        <v>0</v>
      </c>
      <c r="R20" s="100">
        <f t="shared" si="11"/>
        <v>0</v>
      </c>
      <c r="S20" s="100">
        <f>+'Year 1'!S20+'Year 2'!S20+'Year 3'!S20+'Year 4'!S20+'Year 5'!S20</f>
        <v>0</v>
      </c>
      <c r="T20" s="100">
        <f>+'Year 1'!T20+'Year 2'!T20+'Year 3'!T20+'Year 4'!T20+'Year 5'!T20</f>
        <v>0</v>
      </c>
      <c r="U20" s="100">
        <f>+'Year 1'!U20+'Year 2'!U20+'Year 3'!U20+'Year 4'!U20+'Year 5'!U20</f>
        <v>0</v>
      </c>
      <c r="V20" s="100">
        <f t="shared" si="12"/>
        <v>0</v>
      </c>
      <c r="W20" s="100">
        <f t="shared" si="13"/>
        <v>0</v>
      </c>
      <c r="X20" s="104">
        <f t="shared" si="14"/>
        <v>0</v>
      </c>
    </row>
    <row r="21" spans="1:48" ht="18" customHeight="1">
      <c r="A21" s="13">
        <v>5</v>
      </c>
      <c r="B21" s="197">
        <f>+'Year 1'!B21</f>
        <v>0</v>
      </c>
      <c r="C21" s="40">
        <f>+'Year 1'!C21</f>
        <v>0</v>
      </c>
      <c r="D21" s="25">
        <f>+'Year 1'!D21</f>
        <v>0</v>
      </c>
      <c r="E21" s="40">
        <f>+'Year 1'!E21</f>
        <v>0</v>
      </c>
      <c r="F21" s="197">
        <f>+'Year 1'!F21</f>
        <v>0</v>
      </c>
      <c r="G21" s="197">
        <f>+'Year 1'!G21</f>
        <v>0</v>
      </c>
      <c r="H21" s="40">
        <f>+'Year 1'!H21</f>
        <v>0</v>
      </c>
      <c r="I21" s="41">
        <f>+'Year 1'!I21</f>
        <v>0</v>
      </c>
      <c r="J21" s="42">
        <v>0</v>
      </c>
      <c r="K21" s="100">
        <f t="shared" si="10"/>
        <v>0</v>
      </c>
      <c r="L21" s="100">
        <f>+'Year 1'!L21+'Year 2'!L21+'Year 3'!L21+'Year 4'!L21+'Year 5'!L21</f>
        <v>0</v>
      </c>
      <c r="M21" s="100">
        <f>+'Year 1'!M21+'Year 2'!M21+'Year 3'!M21+'Year 4'!M21+'Year 5'!M21</f>
        <v>0</v>
      </c>
      <c r="N21" s="100">
        <f>+'Year 1'!N21+'Year 2'!N21+'Year 3'!N21+'Year 4'!N21+'Year 5'!N21</f>
        <v>0</v>
      </c>
      <c r="O21" s="100">
        <f>+'Year 1'!O21+'Year 2'!O21+'Year 3'!O21+'Year 4'!O21+'Year 5'!O21</f>
        <v>0</v>
      </c>
      <c r="P21" s="100">
        <f>+'Year 1'!P21+'Year 2'!P21+'Year 3'!P21+'Year 4'!P21+'Year 5'!P21</f>
        <v>0</v>
      </c>
      <c r="Q21" s="100">
        <f>+'Year 1'!Q21+'Year 2'!Q21+'Year 3'!Q21+'Year 4'!Q21+'Year 5'!Q21</f>
        <v>0</v>
      </c>
      <c r="R21" s="100">
        <f t="shared" si="11"/>
        <v>0</v>
      </c>
      <c r="S21" s="100">
        <f>+'Year 1'!S21+'Year 2'!S21+'Year 3'!S21+'Year 4'!S21+'Year 5'!S21</f>
        <v>0</v>
      </c>
      <c r="T21" s="100">
        <f>+'Year 1'!T21+'Year 2'!T21+'Year 3'!T21+'Year 4'!T21+'Year 5'!T21</f>
        <v>0</v>
      </c>
      <c r="U21" s="100">
        <f>+'Year 1'!U21+'Year 2'!U21+'Year 3'!U21+'Year 4'!U21+'Year 5'!U21</f>
        <v>0</v>
      </c>
      <c r="V21" s="100">
        <f t="shared" si="12"/>
        <v>0</v>
      </c>
      <c r="W21" s="100">
        <f t="shared" si="13"/>
        <v>0</v>
      </c>
      <c r="X21" s="104">
        <f t="shared" si="14"/>
        <v>0</v>
      </c>
    </row>
    <row r="22" spans="1:48" ht="18" customHeight="1">
      <c r="A22" s="13">
        <v>6</v>
      </c>
      <c r="B22" s="23">
        <f>+'Year 1'!B22</f>
        <v>0</v>
      </c>
      <c r="C22" s="40">
        <f>+'Year 1'!C22</f>
        <v>0</v>
      </c>
      <c r="D22" s="25">
        <f>+'Year 1'!D22</f>
        <v>0</v>
      </c>
      <c r="E22" s="40">
        <f>+'Year 1'!E22</f>
        <v>0</v>
      </c>
      <c r="F22" s="197">
        <f>+'Year 1'!F22</f>
        <v>0</v>
      </c>
      <c r="G22" s="197">
        <f>+'Year 1'!G22</f>
        <v>0</v>
      </c>
      <c r="H22" s="40">
        <f>+'Year 1'!H22</f>
        <v>0</v>
      </c>
      <c r="I22" s="41">
        <f>+'Year 1'!I22</f>
        <v>0</v>
      </c>
      <c r="J22" s="42">
        <v>0</v>
      </c>
      <c r="K22" s="100">
        <f t="shared" si="10"/>
        <v>0</v>
      </c>
      <c r="L22" s="100">
        <f>+'Year 1'!L22+'Year 2'!L22+'Year 3'!L22+'Year 4'!L22+'Year 5'!L22</f>
        <v>0</v>
      </c>
      <c r="M22" s="100">
        <f>+'Year 1'!M22+'Year 2'!M22+'Year 3'!M22+'Year 4'!M22+'Year 5'!M22</f>
        <v>0</v>
      </c>
      <c r="N22" s="100">
        <f>+'Year 1'!N22+'Year 2'!N22+'Year 3'!N22+'Year 4'!N22+'Year 5'!N22</f>
        <v>0</v>
      </c>
      <c r="O22" s="100">
        <f>+'Year 1'!O22+'Year 2'!O22+'Year 3'!O22+'Year 4'!O22+'Year 5'!O22</f>
        <v>0</v>
      </c>
      <c r="P22" s="100">
        <f>+'Year 1'!P22+'Year 2'!P22+'Year 3'!P22+'Year 4'!P22+'Year 5'!P22</f>
        <v>0</v>
      </c>
      <c r="Q22" s="100">
        <f>+'Year 1'!Q22+'Year 2'!Q22+'Year 3'!Q22+'Year 4'!Q22+'Year 5'!Q22</f>
        <v>0</v>
      </c>
      <c r="R22" s="100">
        <f t="shared" si="11"/>
        <v>0</v>
      </c>
      <c r="S22" s="100">
        <f>+'Year 1'!S22+'Year 2'!S22+'Year 3'!S22+'Year 4'!S22+'Year 5'!S22</f>
        <v>0</v>
      </c>
      <c r="T22" s="100">
        <f>+'Year 1'!T22+'Year 2'!T22+'Year 3'!T22+'Year 4'!T22+'Year 5'!T22</f>
        <v>0</v>
      </c>
      <c r="U22" s="100">
        <f>+'Year 1'!U22+'Year 2'!U22+'Year 3'!U22+'Year 4'!U22+'Year 5'!U22</f>
        <v>0</v>
      </c>
      <c r="V22" s="100">
        <f t="shared" si="12"/>
        <v>0</v>
      </c>
      <c r="W22" s="100">
        <f t="shared" si="13"/>
        <v>0</v>
      </c>
      <c r="X22" s="104">
        <f t="shared" si="14"/>
        <v>0</v>
      </c>
    </row>
    <row r="23" spans="1:48" ht="18" customHeight="1">
      <c r="A23" s="13">
        <v>7</v>
      </c>
      <c r="B23" s="23">
        <f>+'Year 1'!B23</f>
        <v>0</v>
      </c>
      <c r="C23" s="40">
        <f>+'Year 1'!C23</f>
        <v>0</v>
      </c>
      <c r="D23" s="25">
        <f>+'Year 1'!D23</f>
        <v>0</v>
      </c>
      <c r="E23" s="40">
        <f>+'Year 1'!E23</f>
        <v>0</v>
      </c>
      <c r="F23" s="197">
        <f>+'Year 1'!F23</f>
        <v>0</v>
      </c>
      <c r="G23" s="197">
        <f>+'Year 1'!G23</f>
        <v>0</v>
      </c>
      <c r="H23" s="40">
        <f>+'Year 1'!H23</f>
        <v>0</v>
      </c>
      <c r="I23" s="41">
        <f>+'Year 1'!I23</f>
        <v>0</v>
      </c>
      <c r="J23" s="42">
        <v>0</v>
      </c>
      <c r="K23" s="100">
        <f t="shared" si="10"/>
        <v>0</v>
      </c>
      <c r="L23" s="100">
        <f>+'Year 1'!L23+'Year 2'!L23+'Year 3'!L23+'Year 4'!L23+'Year 5'!L23</f>
        <v>0</v>
      </c>
      <c r="M23" s="100">
        <f>+'Year 1'!M23+'Year 2'!M23+'Year 3'!M23+'Year 4'!M23+'Year 5'!M23</f>
        <v>0</v>
      </c>
      <c r="N23" s="100">
        <f>+'Year 1'!N23+'Year 2'!N23+'Year 3'!N23+'Year 4'!N23+'Year 5'!N23</f>
        <v>0</v>
      </c>
      <c r="O23" s="100">
        <f>+'Year 1'!O23+'Year 2'!O23+'Year 3'!O23+'Year 4'!O23+'Year 5'!O23</f>
        <v>0</v>
      </c>
      <c r="P23" s="100">
        <f>+'Year 1'!P23+'Year 2'!P23+'Year 3'!P23+'Year 4'!P23+'Year 5'!P23</f>
        <v>0</v>
      </c>
      <c r="Q23" s="100">
        <f>+'Year 1'!Q23+'Year 2'!Q23+'Year 3'!Q23+'Year 4'!Q23+'Year 5'!Q23</f>
        <v>0</v>
      </c>
      <c r="R23" s="100">
        <f t="shared" si="11"/>
        <v>0</v>
      </c>
      <c r="S23" s="100">
        <f>+'Year 1'!S23+'Year 2'!S23+'Year 3'!S23+'Year 4'!S23+'Year 5'!S23</f>
        <v>0</v>
      </c>
      <c r="T23" s="100">
        <f>+'Year 1'!T23+'Year 2'!T23+'Year 3'!T23+'Year 4'!T23+'Year 5'!T23</f>
        <v>0</v>
      </c>
      <c r="U23" s="100">
        <f>+'Year 1'!U23+'Year 2'!U23+'Year 3'!U23+'Year 4'!U23+'Year 5'!U23</f>
        <v>0</v>
      </c>
      <c r="V23" s="100">
        <f t="shared" si="12"/>
        <v>0</v>
      </c>
      <c r="W23" s="100">
        <f t="shared" si="13"/>
        <v>0</v>
      </c>
      <c r="X23" s="104">
        <f t="shared" si="14"/>
        <v>0</v>
      </c>
    </row>
    <row r="24" spans="1:48" ht="18" customHeight="1">
      <c r="A24" s="13">
        <v>8</v>
      </c>
      <c r="B24" s="23">
        <f>+'Year 1'!B24</f>
        <v>0</v>
      </c>
      <c r="C24" s="40">
        <f>+'Year 1'!C24</f>
        <v>0</v>
      </c>
      <c r="D24" s="25">
        <f>+'Year 1'!D24</f>
        <v>0</v>
      </c>
      <c r="E24" s="40">
        <f>+'Year 1'!E24</f>
        <v>0</v>
      </c>
      <c r="F24" s="197">
        <f>+'Year 1'!F24</f>
        <v>0</v>
      </c>
      <c r="G24" s="197">
        <f>+'Year 1'!G24</f>
        <v>0</v>
      </c>
      <c r="H24" s="40">
        <f>+'Year 1'!H24</f>
        <v>0</v>
      </c>
      <c r="I24" s="41">
        <f>+'Year 1'!I24</f>
        <v>0</v>
      </c>
      <c r="J24" s="42">
        <v>0</v>
      </c>
      <c r="K24" s="100">
        <f t="shared" si="10"/>
        <v>0</v>
      </c>
      <c r="L24" s="100">
        <f>+'Year 1'!L24+'Year 2'!L24+'Year 3'!L24+'Year 4'!L24+'Year 5'!L24</f>
        <v>0</v>
      </c>
      <c r="M24" s="100">
        <f>+'Year 1'!M24+'Year 2'!M24+'Year 3'!M24+'Year 4'!M24+'Year 5'!M24</f>
        <v>0</v>
      </c>
      <c r="N24" s="100">
        <f>+'Year 1'!N24+'Year 2'!N24+'Year 3'!N24+'Year 4'!N24+'Year 5'!N24</f>
        <v>0</v>
      </c>
      <c r="O24" s="100">
        <f>+'Year 1'!O24+'Year 2'!O24+'Year 3'!O24+'Year 4'!O24+'Year 5'!O24</f>
        <v>0</v>
      </c>
      <c r="P24" s="100">
        <f>+'Year 1'!P24+'Year 2'!P24+'Year 3'!P24+'Year 4'!P24+'Year 5'!P24</f>
        <v>0</v>
      </c>
      <c r="Q24" s="100">
        <f>+'Year 1'!Q24+'Year 2'!Q24+'Year 3'!Q24+'Year 4'!Q24+'Year 5'!Q24</f>
        <v>0</v>
      </c>
      <c r="R24" s="100">
        <f t="shared" si="11"/>
        <v>0</v>
      </c>
      <c r="S24" s="100">
        <f>+'Year 1'!S24+'Year 2'!S24+'Year 3'!S24+'Year 4'!S24+'Year 5'!S24</f>
        <v>0</v>
      </c>
      <c r="T24" s="100">
        <f>+'Year 1'!T24+'Year 2'!T24+'Year 3'!T24+'Year 4'!T24+'Year 5'!T24</f>
        <v>0</v>
      </c>
      <c r="U24" s="100">
        <f>+'Year 1'!U24+'Year 2'!U24+'Year 3'!U24+'Year 4'!U24+'Year 5'!U24</f>
        <v>0</v>
      </c>
      <c r="V24" s="100">
        <f t="shared" si="12"/>
        <v>0</v>
      </c>
      <c r="W24" s="100">
        <f t="shared" si="13"/>
        <v>0</v>
      </c>
      <c r="X24" s="104">
        <f t="shared" si="14"/>
        <v>0</v>
      </c>
    </row>
    <row r="25" spans="1:48" ht="18" customHeight="1">
      <c r="A25" s="13">
        <v>9</v>
      </c>
      <c r="B25" s="23">
        <f>+'Year 1'!B25</f>
        <v>0</v>
      </c>
      <c r="C25" s="40">
        <f>+'Year 1'!C25</f>
        <v>0</v>
      </c>
      <c r="D25" s="25">
        <f>+'Year 1'!D25</f>
        <v>0</v>
      </c>
      <c r="E25" s="40">
        <f>+'Year 1'!E25</f>
        <v>0</v>
      </c>
      <c r="F25" s="197">
        <f>+'Year 1'!F25</f>
        <v>0</v>
      </c>
      <c r="G25" s="197">
        <f>+'Year 1'!G25</f>
        <v>0</v>
      </c>
      <c r="H25" s="40">
        <f>+'Year 1'!H25</f>
        <v>0</v>
      </c>
      <c r="I25" s="41">
        <f>+'Year 1'!I25</f>
        <v>0</v>
      </c>
      <c r="J25" s="42">
        <v>0</v>
      </c>
      <c r="K25" s="100">
        <f t="shared" si="10"/>
        <v>0</v>
      </c>
      <c r="L25" s="100">
        <f>+'Year 1'!L25+'Year 2'!L25+'Year 3'!L25+'Year 4'!L25+'Year 5'!L25</f>
        <v>0</v>
      </c>
      <c r="M25" s="100">
        <f>+'Year 1'!M25+'Year 2'!M25+'Year 3'!M25+'Year 4'!M25+'Year 5'!M25</f>
        <v>0</v>
      </c>
      <c r="N25" s="100">
        <f>+'Year 1'!N25+'Year 2'!N25+'Year 3'!N25+'Year 4'!N25+'Year 5'!N25</f>
        <v>0</v>
      </c>
      <c r="O25" s="100">
        <f>+'Year 1'!O25+'Year 2'!O25+'Year 3'!O25+'Year 4'!O25+'Year 5'!O25</f>
        <v>0</v>
      </c>
      <c r="P25" s="100">
        <f>+'Year 1'!P25+'Year 2'!P25+'Year 3'!P25+'Year 4'!P25+'Year 5'!P25</f>
        <v>0</v>
      </c>
      <c r="Q25" s="100">
        <f>+'Year 1'!Q25+'Year 2'!Q25+'Year 3'!Q25+'Year 4'!Q25+'Year 5'!Q25</f>
        <v>0</v>
      </c>
      <c r="R25" s="100">
        <f t="shared" si="11"/>
        <v>0</v>
      </c>
      <c r="S25" s="100">
        <f>+'Year 1'!S25+'Year 2'!S25+'Year 3'!S25+'Year 4'!S25+'Year 5'!S25</f>
        <v>0</v>
      </c>
      <c r="T25" s="100">
        <f>+'Year 1'!T25+'Year 2'!T25+'Year 3'!T25+'Year 4'!T25+'Year 5'!T25</f>
        <v>0</v>
      </c>
      <c r="U25" s="100">
        <f>+'Year 1'!U25+'Year 2'!U25+'Year 3'!U25+'Year 4'!U25+'Year 5'!U25</f>
        <v>0</v>
      </c>
      <c r="V25" s="100">
        <f t="shared" si="12"/>
        <v>0</v>
      </c>
      <c r="W25" s="100">
        <f t="shared" si="13"/>
        <v>0</v>
      </c>
      <c r="X25" s="104">
        <f t="shared" si="14"/>
        <v>0</v>
      </c>
    </row>
    <row r="26" spans="1:48" ht="17.25" customHeight="1">
      <c r="B26" s="249" t="s">
        <v>34</v>
      </c>
      <c r="C26" s="249"/>
      <c r="D26" s="249"/>
      <c r="E26" s="249"/>
      <c r="F26" s="249"/>
      <c r="G26" s="249"/>
      <c r="H26" s="249"/>
      <c r="I26" s="95">
        <f>SUM(I17:I25)</f>
        <v>0</v>
      </c>
      <c r="J26" s="95">
        <f t="shared" ref="J26:X26" si="15">SUM(J17:J25)</f>
        <v>0</v>
      </c>
      <c r="K26" s="95">
        <f t="shared" si="15"/>
        <v>0</v>
      </c>
      <c r="L26" s="100">
        <f t="shared" si="15"/>
        <v>0</v>
      </c>
      <c r="M26" s="95">
        <f t="shared" si="15"/>
        <v>0</v>
      </c>
      <c r="N26" s="95">
        <f t="shared" si="15"/>
        <v>0</v>
      </c>
      <c r="O26" s="95">
        <f t="shared" si="15"/>
        <v>0</v>
      </c>
      <c r="P26" s="95">
        <f t="shared" si="15"/>
        <v>0</v>
      </c>
      <c r="Q26" s="95">
        <f t="shared" si="15"/>
        <v>0</v>
      </c>
      <c r="R26" s="95">
        <f t="shared" si="15"/>
        <v>0</v>
      </c>
      <c r="S26" s="95">
        <f t="shared" si="15"/>
        <v>0</v>
      </c>
      <c r="T26" s="95">
        <f t="shared" si="15"/>
        <v>0</v>
      </c>
      <c r="U26" s="95">
        <f t="shared" si="15"/>
        <v>0</v>
      </c>
      <c r="V26" s="95">
        <f t="shared" si="15"/>
        <v>0</v>
      </c>
      <c r="W26" s="95">
        <f t="shared" si="15"/>
        <v>0</v>
      </c>
      <c r="X26" s="95">
        <f t="shared" si="15"/>
        <v>0</v>
      </c>
    </row>
    <row r="27" spans="1:48" s="55" customFormat="1" ht="21.75" customHeight="1" thickBot="1">
      <c r="B27" s="56" t="s">
        <v>3</v>
      </c>
      <c r="C27" s="57"/>
      <c r="D27" s="58"/>
      <c r="E27" s="57"/>
      <c r="F27" s="59"/>
      <c r="G27" s="59"/>
      <c r="H27" s="57"/>
      <c r="I27" s="96">
        <f>+I26+I14</f>
        <v>0</v>
      </c>
      <c r="J27" s="96">
        <f t="shared" ref="J27:X27" si="16">+J26+J14</f>
        <v>0</v>
      </c>
      <c r="K27" s="96">
        <f t="shared" si="16"/>
        <v>0</v>
      </c>
      <c r="L27" s="142">
        <f t="shared" si="16"/>
        <v>0</v>
      </c>
      <c r="M27" s="96">
        <f t="shared" si="16"/>
        <v>0</v>
      </c>
      <c r="N27" s="96">
        <f t="shared" si="16"/>
        <v>0</v>
      </c>
      <c r="O27" s="96">
        <f t="shared" si="16"/>
        <v>0</v>
      </c>
      <c r="P27" s="96">
        <f t="shared" si="16"/>
        <v>0</v>
      </c>
      <c r="Q27" s="96">
        <f t="shared" si="16"/>
        <v>0</v>
      </c>
      <c r="R27" s="96">
        <f t="shared" si="16"/>
        <v>0</v>
      </c>
      <c r="S27" s="96">
        <f t="shared" si="16"/>
        <v>0</v>
      </c>
      <c r="T27" s="96">
        <f t="shared" si="16"/>
        <v>0</v>
      </c>
      <c r="U27" s="96">
        <f t="shared" si="16"/>
        <v>0</v>
      </c>
      <c r="V27" s="96">
        <f t="shared" si="16"/>
        <v>0</v>
      </c>
      <c r="W27" s="96">
        <f t="shared" si="16"/>
        <v>0</v>
      </c>
      <c r="X27" s="96">
        <f t="shared" si="16"/>
        <v>0</v>
      </c>
    </row>
    <row r="28" spans="1:48">
      <c r="B28" s="15"/>
      <c r="C28" s="15"/>
    </row>
    <row r="29" spans="1:48" ht="11.25" customHeight="1">
      <c r="O29" s="62"/>
    </row>
    <row r="31" spans="1:48" ht="25.5">
      <c r="B31" s="261" t="s">
        <v>96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69"/>
      <c r="E32" s="69"/>
      <c r="F32" s="70"/>
      <c r="G32" s="70"/>
      <c r="H32" s="71"/>
      <c r="I32" s="71"/>
      <c r="J32" s="71"/>
      <c r="K32" s="64"/>
      <c r="L32" s="68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74"/>
      <c r="E33" s="74"/>
      <c r="F33" s="75"/>
      <c r="G33" s="75" t="s">
        <v>80</v>
      </c>
      <c r="H33" s="75" t="s">
        <v>81</v>
      </c>
      <c r="I33" s="75" t="s">
        <v>82</v>
      </c>
      <c r="J33" s="75" t="s">
        <v>83</v>
      </c>
      <c r="K33" s="75" t="s">
        <v>84</v>
      </c>
      <c r="L33" s="143" t="s">
        <v>61</v>
      </c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 ht="22.5">
      <c r="B34" s="77" t="s">
        <v>2</v>
      </c>
      <c r="C34" s="127" t="s">
        <v>58</v>
      </c>
      <c r="D34" s="78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77"/>
      <c r="C35" s="127"/>
      <c r="D35" s="78"/>
      <c r="E35" s="79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1" t="s">
        <v>62</v>
      </c>
      <c r="C36" s="112"/>
      <c r="D36" s="113"/>
      <c r="E36" s="114"/>
      <c r="F36" s="80"/>
      <c r="G36" s="80"/>
      <c r="H36" s="81"/>
      <c r="I36" s="80"/>
      <c r="J36" s="81"/>
      <c r="K36" s="80"/>
      <c r="L36" s="82"/>
      <c r="M36" s="68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2" si="17">+B8</f>
        <v>0</v>
      </c>
      <c r="C37" s="116">
        <f t="shared" ref="C37:C42" si="18">+L8</f>
        <v>0</v>
      </c>
      <c r="D37" s="116">
        <f t="shared" ref="D37:D42" si="19">+V8</f>
        <v>0</v>
      </c>
      <c r="E37" s="117">
        <f>+C37+D37</f>
        <v>0</v>
      </c>
      <c r="F37" s="83"/>
      <c r="G37" s="83">
        <f>+'Year 1'!E36</f>
        <v>0</v>
      </c>
      <c r="H37" s="84">
        <f>+'Year 2'!E36</f>
        <v>0</v>
      </c>
      <c r="I37" s="83">
        <f>+'Year 3'!E36</f>
        <v>0</v>
      </c>
      <c r="J37" s="84">
        <f>+'Year 4'!E36</f>
        <v>0</v>
      </c>
      <c r="K37" s="83">
        <f>+'Year 5'!E36</f>
        <v>0</v>
      </c>
      <c r="L37" s="144">
        <f>SUM(G37:K37)</f>
        <v>0</v>
      </c>
      <c r="M37" s="68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17"/>
        <v>0</v>
      </c>
      <c r="C38" s="116">
        <f t="shared" si="18"/>
        <v>0</v>
      </c>
      <c r="D38" s="116">
        <f t="shared" si="19"/>
        <v>0</v>
      </c>
      <c r="E38" s="117">
        <f t="shared" ref="E38:E42" si="20">+C38+D38</f>
        <v>0</v>
      </c>
      <c r="F38" s="83"/>
      <c r="G38" s="83">
        <f>+'Year 1'!E37</f>
        <v>0</v>
      </c>
      <c r="H38" s="84">
        <f>+'Year 2'!E37</f>
        <v>0</v>
      </c>
      <c r="I38" s="83">
        <f>+'Year 3'!E37</f>
        <v>0</v>
      </c>
      <c r="J38" s="84">
        <f>+'Year 4'!E37</f>
        <v>0</v>
      </c>
      <c r="K38" s="83">
        <f>+'Year 5'!E37</f>
        <v>0</v>
      </c>
      <c r="L38" s="144">
        <f t="shared" ref="L38:L43" si="21">SUM(G38:K38)</f>
        <v>0</v>
      </c>
      <c r="M38" s="68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17"/>
        <v>0</v>
      </c>
      <c r="C39" s="116">
        <f t="shared" si="18"/>
        <v>0</v>
      </c>
      <c r="D39" s="116">
        <f t="shared" si="19"/>
        <v>0</v>
      </c>
      <c r="E39" s="117">
        <f t="shared" si="20"/>
        <v>0</v>
      </c>
      <c r="F39" s="83"/>
      <c r="G39" s="83">
        <f>+'Year 1'!E38</f>
        <v>0</v>
      </c>
      <c r="H39" s="84">
        <f>+'Year 2'!E38</f>
        <v>0</v>
      </c>
      <c r="I39" s="83">
        <f>+'Year 3'!E38</f>
        <v>0</v>
      </c>
      <c r="J39" s="84">
        <f>+'Year 4'!E38</f>
        <v>0</v>
      </c>
      <c r="K39" s="83">
        <f>+'Year 5'!E38</f>
        <v>0</v>
      </c>
      <c r="L39" s="144">
        <f t="shared" si="21"/>
        <v>0</v>
      </c>
      <c r="M39" s="68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17"/>
        <v>0</v>
      </c>
      <c r="C40" s="116">
        <f t="shared" si="18"/>
        <v>0</v>
      </c>
      <c r="D40" s="116">
        <f t="shared" si="19"/>
        <v>0</v>
      </c>
      <c r="E40" s="117">
        <f t="shared" si="20"/>
        <v>0</v>
      </c>
      <c r="F40" s="83"/>
      <c r="G40" s="83">
        <f>+'Year 1'!E39</f>
        <v>0</v>
      </c>
      <c r="H40" s="84">
        <f>+'Year 2'!E39</f>
        <v>0</v>
      </c>
      <c r="I40" s="83">
        <f>+'Year 3'!E39</f>
        <v>0</v>
      </c>
      <c r="J40" s="84">
        <f>+'Year 4'!E39</f>
        <v>0</v>
      </c>
      <c r="K40" s="83">
        <f>+'Year 5'!E39</f>
        <v>0</v>
      </c>
      <c r="L40" s="144">
        <f t="shared" si="21"/>
        <v>0</v>
      </c>
      <c r="M40" s="68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17"/>
        <v>0</v>
      </c>
      <c r="C41" s="116">
        <f t="shared" si="18"/>
        <v>0</v>
      </c>
      <c r="D41" s="116">
        <f t="shared" si="19"/>
        <v>0</v>
      </c>
      <c r="E41" s="117">
        <f t="shared" si="20"/>
        <v>0</v>
      </c>
      <c r="F41" s="83"/>
      <c r="G41" s="83">
        <f>+'Year 1'!E40</f>
        <v>0</v>
      </c>
      <c r="H41" s="84">
        <f>+'Year 2'!E40</f>
        <v>0</v>
      </c>
      <c r="I41" s="83">
        <f>+'Year 3'!E40</f>
        <v>0</v>
      </c>
      <c r="J41" s="84">
        <f>+'Year 4'!E40</f>
        <v>0</v>
      </c>
      <c r="K41" s="83">
        <f>+'Year 5'!E40</f>
        <v>0</v>
      </c>
      <c r="L41" s="144">
        <f t="shared" si="21"/>
        <v>0</v>
      </c>
      <c r="M41" s="68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115">
        <f t="shared" si="17"/>
        <v>0</v>
      </c>
      <c r="C42" s="116">
        <f t="shared" si="18"/>
        <v>0</v>
      </c>
      <c r="D42" s="116">
        <f t="shared" si="19"/>
        <v>0</v>
      </c>
      <c r="E42" s="117">
        <f t="shared" si="20"/>
        <v>0</v>
      </c>
      <c r="F42" s="83"/>
      <c r="G42" s="83">
        <f>+'Year 1'!E41</f>
        <v>0</v>
      </c>
      <c r="H42" s="84">
        <f>+'Year 2'!E41</f>
        <v>0</v>
      </c>
      <c r="I42" s="83">
        <f>+'Year 3'!E41</f>
        <v>0</v>
      </c>
      <c r="J42" s="84">
        <f>+'Year 4'!E41</f>
        <v>0</v>
      </c>
      <c r="K42" s="83">
        <f>+'Year 5'!E41</f>
        <v>0</v>
      </c>
      <c r="L42" s="144">
        <f t="shared" si="21"/>
        <v>0</v>
      </c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118" t="s">
        <v>36</v>
      </c>
      <c r="C43" s="119">
        <f>SUM(C37:C42)</f>
        <v>0</v>
      </c>
      <c r="D43" s="119">
        <f t="shared" ref="D43:E43" si="22">SUM(D37:D42)</f>
        <v>0</v>
      </c>
      <c r="E43" s="119">
        <f t="shared" si="22"/>
        <v>0</v>
      </c>
      <c r="F43" s="83"/>
      <c r="G43" s="119">
        <f t="shared" ref="G43" si="23">SUM(G37:G42)</f>
        <v>0</v>
      </c>
      <c r="H43" s="119">
        <f t="shared" ref="H43" si="24">SUM(H37:H42)</f>
        <v>0</v>
      </c>
      <c r="I43" s="119">
        <f t="shared" ref="I43" si="25">SUM(I37:I42)</f>
        <v>0</v>
      </c>
      <c r="J43" s="119">
        <f t="shared" ref="J43" si="26">SUM(J37:J42)</f>
        <v>0</v>
      </c>
      <c r="K43" s="119">
        <f t="shared" ref="K43" si="27">SUM(K37:K42)</f>
        <v>0</v>
      </c>
      <c r="L43" s="158">
        <f t="shared" si="21"/>
        <v>0</v>
      </c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48" t="s">
        <v>63</v>
      </c>
      <c r="C44" s="248"/>
      <c r="D44" s="248"/>
      <c r="E44" s="248"/>
      <c r="F44" s="83"/>
      <c r="G44" s="83"/>
      <c r="H44" s="84"/>
      <c r="I44" s="83"/>
      <c r="J44" s="84"/>
      <c r="K44" s="83"/>
      <c r="L44" s="144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248"/>
      <c r="C45" s="248"/>
      <c r="D45" s="248"/>
      <c r="E45" s="248"/>
      <c r="F45" s="86"/>
      <c r="G45" s="86"/>
      <c r="H45" s="87"/>
      <c r="I45" s="86"/>
      <c r="J45" s="87"/>
      <c r="K45" s="86"/>
      <c r="L45" s="145"/>
      <c r="M45" s="68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2" si="28">+B17</f>
        <v>0</v>
      </c>
      <c r="C46" s="121">
        <f>+'Year 1'!L17+'Year 2'!L17+'Year 3'!L17+'Year 4'!L17+'Year 5'!L17</f>
        <v>0</v>
      </c>
      <c r="D46" s="121">
        <f>+'Year 1'!V17+'Year 2'!V17+'Year 3'!V17+'Year 4'!V17+'Year 5'!V17</f>
        <v>0</v>
      </c>
      <c r="E46" s="117">
        <f>+C46+D46</f>
        <v>0</v>
      </c>
      <c r="F46" s="83"/>
      <c r="G46" s="83">
        <f>+'Year 1'!E45</f>
        <v>0</v>
      </c>
      <c r="H46" s="84">
        <f>+'Year 2'!E45</f>
        <v>0</v>
      </c>
      <c r="I46" s="83">
        <f>+'Year 3'!E45</f>
        <v>0</v>
      </c>
      <c r="J46" s="84">
        <f>+'Year 4'!E45</f>
        <v>0</v>
      </c>
      <c r="K46" s="83">
        <f>+'Year 5'!E45</f>
        <v>0</v>
      </c>
      <c r="L46" s="144">
        <f t="shared" ref="L46:L55" si="29">SUM(G46:K46)</f>
        <v>0</v>
      </c>
      <c r="M46" s="68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28"/>
        <v>0</v>
      </c>
      <c r="C47" s="121">
        <f>+'Year 1'!L18+'Year 2'!L18+'Year 3'!L18+'Year 4'!L18+'Year 5'!L18</f>
        <v>0</v>
      </c>
      <c r="D47" s="121">
        <f>+'Year 1'!V18+'Year 2'!V18+'Year 3'!V18+'Year 4'!V18+'Year 5'!V18</f>
        <v>0</v>
      </c>
      <c r="E47" s="117">
        <f t="shared" ref="E47:E53" si="30">+C47+D47</f>
        <v>0</v>
      </c>
      <c r="F47" s="86"/>
      <c r="G47" s="83">
        <f>+'Year 1'!E46</f>
        <v>0</v>
      </c>
      <c r="H47" s="84">
        <f>+'Year 2'!E46</f>
        <v>0</v>
      </c>
      <c r="I47" s="83">
        <f>+'Year 3'!E46</f>
        <v>0</v>
      </c>
      <c r="J47" s="84">
        <f>+'Year 4'!E46</f>
        <v>0</v>
      </c>
      <c r="K47" s="83">
        <f>+'Year 5'!E46</f>
        <v>0</v>
      </c>
      <c r="L47" s="144">
        <f t="shared" si="29"/>
        <v>0</v>
      </c>
      <c r="M47" s="68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28"/>
        <v>0</v>
      </c>
      <c r="C48" s="121">
        <f>+'Year 1'!L19+'Year 2'!L19+'Year 3'!L19+'Year 4'!L19+'Year 5'!L19</f>
        <v>0</v>
      </c>
      <c r="D48" s="121">
        <f>+'Year 1'!V19+'Year 2'!V19+'Year 3'!V19+'Year 4'!V19+'Year 5'!V19</f>
        <v>0</v>
      </c>
      <c r="E48" s="117">
        <f t="shared" si="30"/>
        <v>0</v>
      </c>
      <c r="F48" s="83"/>
      <c r="G48" s="83">
        <f>+'Year 1'!E47</f>
        <v>0</v>
      </c>
      <c r="H48" s="84">
        <f>+'Year 2'!E47</f>
        <v>0</v>
      </c>
      <c r="I48" s="83">
        <f>+'Year 3'!E47</f>
        <v>0</v>
      </c>
      <c r="J48" s="84">
        <f>+'Year 4'!E47</f>
        <v>0</v>
      </c>
      <c r="K48" s="83">
        <f>+'Year 5'!E47</f>
        <v>0</v>
      </c>
      <c r="L48" s="144">
        <f t="shared" si="29"/>
        <v>0</v>
      </c>
      <c r="M48" s="68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28"/>
        <v>0</v>
      </c>
      <c r="C49" s="121">
        <f>+'Year 1'!L20+'Year 2'!L20+'Year 3'!L20+'Year 4'!L20+'Year 5'!L20</f>
        <v>0</v>
      </c>
      <c r="D49" s="121">
        <f>+'Year 1'!V20+'Year 2'!V20+'Year 3'!V20+'Year 4'!V20+'Year 5'!V20</f>
        <v>0</v>
      </c>
      <c r="E49" s="117">
        <f t="shared" si="30"/>
        <v>0</v>
      </c>
      <c r="F49" s="86"/>
      <c r="G49" s="83">
        <f>+'Year 1'!E48</f>
        <v>0</v>
      </c>
      <c r="H49" s="84">
        <f>+'Year 2'!E48</f>
        <v>0</v>
      </c>
      <c r="I49" s="83">
        <f>+'Year 3'!E48</f>
        <v>0</v>
      </c>
      <c r="J49" s="84">
        <f>+'Year 4'!E48</f>
        <v>0</v>
      </c>
      <c r="K49" s="83">
        <f>+'Year 5'!E48</f>
        <v>0</v>
      </c>
      <c r="L49" s="144">
        <f t="shared" si="29"/>
        <v>0</v>
      </c>
      <c r="M49" s="68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28"/>
        <v>0</v>
      </c>
      <c r="C50" s="121">
        <f>+'Year 1'!L21+'Year 2'!L21+'Year 3'!L21+'Year 4'!L21+'Year 5'!L21</f>
        <v>0</v>
      </c>
      <c r="D50" s="121">
        <f>+'Year 1'!V21+'Year 2'!V21+'Year 3'!V21+'Year 4'!V21+'Year 5'!V21</f>
        <v>0</v>
      </c>
      <c r="E50" s="117">
        <f t="shared" si="30"/>
        <v>0</v>
      </c>
      <c r="F50" s="83"/>
      <c r="G50" s="83">
        <f>+'Year 1'!E49</f>
        <v>0</v>
      </c>
      <c r="H50" s="84">
        <f>+'Year 2'!E49</f>
        <v>0</v>
      </c>
      <c r="I50" s="83">
        <f>+'Year 3'!E49</f>
        <v>0</v>
      </c>
      <c r="J50" s="84">
        <f>+'Year 4'!E49</f>
        <v>0</v>
      </c>
      <c r="K50" s="83">
        <f>+'Year 5'!E49</f>
        <v>0</v>
      </c>
      <c r="L50" s="144">
        <f t="shared" si="29"/>
        <v>0</v>
      </c>
      <c r="M50" s="68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28"/>
        <v>0</v>
      </c>
      <c r="C51" s="121">
        <f>+'Year 1'!L22+'Year 2'!L22+'Year 3'!L22+'Year 4'!L22+'Year 5'!L22</f>
        <v>0</v>
      </c>
      <c r="D51" s="121">
        <f>+'Year 1'!V22+'Year 2'!V22+'Year 3'!V22+'Year 4'!V22+'Year 5'!V22</f>
        <v>0</v>
      </c>
      <c r="E51" s="117">
        <f t="shared" si="30"/>
        <v>0</v>
      </c>
      <c r="F51" s="86"/>
      <c r="G51" s="83">
        <f>+'Year 1'!E50</f>
        <v>0</v>
      </c>
      <c r="H51" s="84">
        <f>+'Year 2'!E50</f>
        <v>0</v>
      </c>
      <c r="I51" s="83">
        <f>+'Year 3'!E50</f>
        <v>0</v>
      </c>
      <c r="J51" s="84">
        <f>+'Year 4'!E50</f>
        <v>0</v>
      </c>
      <c r="K51" s="83">
        <f>+'Year 5'!E50</f>
        <v>0</v>
      </c>
      <c r="L51" s="144">
        <f t="shared" si="29"/>
        <v>0</v>
      </c>
      <c r="M51" s="68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>
        <f t="shared" si="28"/>
        <v>0</v>
      </c>
      <c r="C52" s="121">
        <f>+'Year 1'!L23+'Year 2'!L23+'Year 3'!L23+'Year 4'!L23+'Year 5'!L23</f>
        <v>0</v>
      </c>
      <c r="D52" s="121">
        <f>+'Year 1'!V23+'Year 2'!V23+'Year 3'!V23+'Year 4'!V23+'Year 5'!V23</f>
        <v>0</v>
      </c>
      <c r="E52" s="117">
        <f t="shared" si="30"/>
        <v>0</v>
      </c>
      <c r="F52" s="82"/>
      <c r="G52" s="83">
        <f>+'Year 1'!E51</f>
        <v>0</v>
      </c>
      <c r="H52" s="84">
        <f>+'Year 2'!E51</f>
        <v>0</v>
      </c>
      <c r="I52" s="83">
        <f>+'Year 3'!E51</f>
        <v>0</v>
      </c>
      <c r="J52" s="84">
        <f>+'Year 4'!E51</f>
        <v>0</v>
      </c>
      <c r="K52" s="83">
        <f>+'Year 5'!E51</f>
        <v>0</v>
      </c>
      <c r="L52" s="144">
        <f t="shared" si="29"/>
        <v>0</v>
      </c>
      <c r="M52" s="68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/>
      <c r="C53" s="121">
        <f>+'Year 1'!L24+'Year 2'!L24+'Year 3'!L24+'Year 4'!L24+'Year 5'!L24</f>
        <v>0</v>
      </c>
      <c r="D53" s="121">
        <f>+'Year 1'!V24+'Year 2'!V24+'Year 3'!V24+'Year 4'!V24+'Year 5'!V24</f>
        <v>0</v>
      </c>
      <c r="E53" s="117">
        <f t="shared" si="30"/>
        <v>0</v>
      </c>
      <c r="F53" s="83"/>
      <c r="G53" s="83">
        <f>+'Year 1'!E52</f>
        <v>0</v>
      </c>
      <c r="H53" s="84">
        <f>+'Year 2'!E52</f>
        <v>0</v>
      </c>
      <c r="I53" s="83">
        <f>+'Year 3'!E52</f>
        <v>0</v>
      </c>
      <c r="J53" s="84">
        <f>+'Year 4'!E52</f>
        <v>0</v>
      </c>
      <c r="K53" s="83">
        <f>+'Year 5'!E52</f>
        <v>0</v>
      </c>
      <c r="L53" s="144">
        <f t="shared" si="29"/>
        <v>0</v>
      </c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120" t="s">
        <v>34</v>
      </c>
      <c r="C54" s="122">
        <f>SUM(C46:C53)</f>
        <v>0</v>
      </c>
      <c r="D54" s="122">
        <f t="shared" ref="D54:E54" si="31">SUM(D46:D53)</f>
        <v>0</v>
      </c>
      <c r="E54" s="122">
        <f t="shared" si="31"/>
        <v>0</v>
      </c>
      <c r="F54" s="86"/>
      <c r="G54" s="122">
        <f t="shared" ref="G54" si="32">SUM(G46:G53)</f>
        <v>0</v>
      </c>
      <c r="H54" s="122">
        <f t="shared" ref="H54" si="33">SUM(H46:H53)</f>
        <v>0</v>
      </c>
      <c r="I54" s="122">
        <f t="shared" ref="I54" si="34">SUM(I46:I53)</f>
        <v>0</v>
      </c>
      <c r="J54" s="122">
        <f t="shared" ref="J54" si="35">SUM(J46:J53)</f>
        <v>0</v>
      </c>
      <c r="K54" s="122">
        <f t="shared" ref="K54" si="36">SUM(K46:K53)</f>
        <v>0</v>
      </c>
      <c r="L54" s="158">
        <f t="shared" si="29"/>
        <v>0</v>
      </c>
      <c r="M54" s="68"/>
      <c r="N54" s="64"/>
      <c r="O54" s="64"/>
      <c r="P54" s="68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124" t="s">
        <v>77</v>
      </c>
      <c r="C55" s="126">
        <f>+C54+C43</f>
        <v>0</v>
      </c>
      <c r="D55" s="126">
        <f>+D54+D43</f>
        <v>0</v>
      </c>
      <c r="E55" s="123">
        <f>+E54+E43</f>
        <v>0</v>
      </c>
      <c r="F55" s="128"/>
      <c r="G55" s="123">
        <f t="shared" ref="G55:K55" si="37">+G54+G43</f>
        <v>0</v>
      </c>
      <c r="H55" s="123">
        <f t="shared" si="37"/>
        <v>0</v>
      </c>
      <c r="I55" s="123">
        <f t="shared" si="37"/>
        <v>0</v>
      </c>
      <c r="J55" s="123">
        <f t="shared" si="37"/>
        <v>0</v>
      </c>
      <c r="K55" s="123">
        <f t="shared" si="37"/>
        <v>0</v>
      </c>
      <c r="L55" s="158">
        <f t="shared" si="29"/>
        <v>0</v>
      </c>
      <c r="M55" s="64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42" t="s">
        <v>37</v>
      </c>
      <c r="C56" s="242"/>
      <c r="D56" s="242"/>
      <c r="E56" s="242"/>
      <c r="F56" s="63"/>
      <c r="G56" s="63"/>
      <c r="H56" s="64"/>
      <c r="I56" s="64"/>
      <c r="J56" s="65"/>
      <c r="K56" s="64"/>
      <c r="L56" s="146"/>
      <c r="M56" s="64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55">
        <v>1</v>
      </c>
      <c r="C57" s="255"/>
      <c r="D57" s="255"/>
      <c r="E57" s="90">
        <f>+'Year 1'!E56+'Year 2'!E56+'Year 3'!E56+'Year 4'!E56+'Year 5'!E56</f>
        <v>0</v>
      </c>
      <c r="F57" s="63"/>
      <c r="G57" s="129">
        <f>+'Year 1'!E56</f>
        <v>0</v>
      </c>
      <c r="H57" s="68">
        <f>+'Year 2'!E56</f>
        <v>0</v>
      </c>
      <c r="I57" s="68">
        <f>+'Year 3'!E56</f>
        <v>0</v>
      </c>
      <c r="J57" s="68">
        <f>+'Year 4'!E56</f>
        <v>0</v>
      </c>
      <c r="K57" s="68">
        <f>+'Year 5'!E56</f>
        <v>0</v>
      </c>
      <c r="L57" s="144">
        <f t="shared" ref="L57:L63" si="38">SUM(G57:K57)</f>
        <v>0</v>
      </c>
      <c r="M57" s="64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55">
        <v>2</v>
      </c>
      <c r="C58" s="255"/>
      <c r="D58" s="255"/>
      <c r="E58" s="90">
        <f>+'Year 1'!E57+'Year 2'!E57+'Year 3'!E57+'Year 4'!E57+'Year 5'!E57</f>
        <v>0</v>
      </c>
      <c r="F58" s="92"/>
      <c r="G58" s="129">
        <f>+'Year 1'!E57</f>
        <v>0</v>
      </c>
      <c r="H58" s="68">
        <f>+'Year 2'!E57</f>
        <v>0</v>
      </c>
      <c r="I58" s="68">
        <f>+'Year 3'!E57</f>
        <v>0</v>
      </c>
      <c r="J58" s="68">
        <f>+'Year 4'!E57</f>
        <v>0</v>
      </c>
      <c r="K58" s="68">
        <f>+'Year 5'!E57</f>
        <v>0</v>
      </c>
      <c r="L58" s="144">
        <f t="shared" si="38"/>
        <v>0</v>
      </c>
      <c r="M58" s="64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55">
        <v>3</v>
      </c>
      <c r="C59" s="255"/>
      <c r="D59" s="255"/>
      <c r="E59" s="90">
        <f>+'Year 1'!E58+'Year 2'!E58+'Year 3'!E58+'Year 4'!E58+'Year 5'!E58</f>
        <v>0</v>
      </c>
      <c r="F59" s="63"/>
      <c r="G59" s="129">
        <f>+'Year 1'!E58</f>
        <v>0</v>
      </c>
      <c r="H59" s="68">
        <f>+'Year 2'!E58</f>
        <v>0</v>
      </c>
      <c r="I59" s="68">
        <f>+'Year 3'!E58</f>
        <v>0</v>
      </c>
      <c r="J59" s="68">
        <f>+'Year 4'!E58</f>
        <v>0</v>
      </c>
      <c r="K59" s="68">
        <f>+'Year 5'!E58</f>
        <v>0</v>
      </c>
      <c r="L59" s="144">
        <f t="shared" si="38"/>
        <v>0</v>
      </c>
      <c r="M59" s="64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55">
        <v>4</v>
      </c>
      <c r="C60" s="255"/>
      <c r="D60" s="255"/>
      <c r="E60" s="90">
        <f>+'Year 1'!E59+'Year 2'!E59+'Year 3'!E59+'Year 4'!E59+'Year 5'!E59</f>
        <v>0</v>
      </c>
      <c r="F60" s="63"/>
      <c r="G60" s="129">
        <f>+'Year 1'!E59</f>
        <v>0</v>
      </c>
      <c r="H60" s="68">
        <f>+'Year 2'!E59</f>
        <v>0</v>
      </c>
      <c r="I60" s="68">
        <f>+'Year 3'!E59</f>
        <v>0</v>
      </c>
      <c r="J60" s="68">
        <f>+'Year 4'!E59</f>
        <v>0</v>
      </c>
      <c r="K60" s="68">
        <f>+'Year 5'!E59</f>
        <v>0</v>
      </c>
      <c r="L60" s="144">
        <f t="shared" si="38"/>
        <v>0</v>
      </c>
      <c r="M60" s="64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55">
        <v>5</v>
      </c>
      <c r="C61" s="255"/>
      <c r="D61" s="255"/>
      <c r="E61" s="90">
        <f>+'Year 1'!E60+'Year 2'!E60+'Year 3'!E60+'Year 4'!E60+'Year 5'!E60</f>
        <v>0</v>
      </c>
      <c r="F61" s="63"/>
      <c r="G61" s="129">
        <f>+'Year 1'!E60</f>
        <v>0</v>
      </c>
      <c r="H61" s="68">
        <f>+'Year 2'!E60</f>
        <v>0</v>
      </c>
      <c r="I61" s="68">
        <f>+'Year 3'!E60</f>
        <v>0</v>
      </c>
      <c r="J61" s="68">
        <f>+'Year 4'!E60</f>
        <v>0</v>
      </c>
      <c r="K61" s="68">
        <f>+'Year 5'!E60</f>
        <v>0</v>
      </c>
      <c r="L61" s="144">
        <f t="shared" si="38"/>
        <v>0</v>
      </c>
      <c r="M61" s="64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55">
        <v>6</v>
      </c>
      <c r="C62" s="255"/>
      <c r="D62" s="255"/>
      <c r="E62" s="90">
        <f>+'Year 1'!E61+'Year 2'!E61+'Year 3'!E61+'Year 4'!E61+'Year 5'!E61</f>
        <v>0</v>
      </c>
      <c r="F62" s="63"/>
      <c r="G62" s="129">
        <f>+'Year 1'!E61</f>
        <v>0</v>
      </c>
      <c r="H62" s="68">
        <f>+'Year 2'!E61</f>
        <v>0</v>
      </c>
      <c r="I62" s="68">
        <f>+'Year 3'!E61</f>
        <v>0</v>
      </c>
      <c r="J62" s="68">
        <f>+'Year 4'!E61</f>
        <v>0</v>
      </c>
      <c r="K62" s="68">
        <f>+'Year 5'!E61</f>
        <v>0</v>
      </c>
      <c r="L62" s="144">
        <f t="shared" si="38"/>
        <v>0</v>
      </c>
      <c r="M62" s="64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43" t="s">
        <v>64</v>
      </c>
      <c r="C63" s="243"/>
      <c r="D63" s="243"/>
      <c r="E63" s="89">
        <f>SUM(E57:E62)</f>
        <v>0</v>
      </c>
      <c r="F63" s="63"/>
      <c r="G63" s="137">
        <f t="shared" ref="G63:K63" si="39">SUM(G57:G62)</f>
        <v>0</v>
      </c>
      <c r="H63" s="137">
        <f t="shared" si="39"/>
        <v>0</v>
      </c>
      <c r="I63" s="137">
        <f t="shared" si="39"/>
        <v>0</v>
      </c>
      <c r="J63" s="137">
        <f t="shared" si="39"/>
        <v>0</v>
      </c>
      <c r="K63" s="137">
        <f t="shared" si="39"/>
        <v>0</v>
      </c>
      <c r="L63" s="158">
        <f t="shared" si="38"/>
        <v>0</v>
      </c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>
      <c r="B64" s="242" t="s">
        <v>0</v>
      </c>
      <c r="C64" s="242"/>
      <c r="D64" s="242"/>
      <c r="E64" s="242"/>
      <c r="F64" s="63"/>
      <c r="G64" s="63"/>
      <c r="H64" s="64"/>
      <c r="I64" s="64"/>
      <c r="J64" s="65"/>
      <c r="K64" s="64"/>
      <c r="L64" s="146"/>
      <c r="M64" s="64"/>
      <c r="N64" s="64"/>
      <c r="O64" s="64"/>
      <c r="P64" s="64"/>
      <c r="Q64" s="64"/>
      <c r="R64" s="64"/>
      <c r="S64" s="64"/>
      <c r="T64" s="68"/>
      <c r="U64" s="64"/>
      <c r="V64" s="64"/>
      <c r="W64" s="68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37" t="s">
        <v>38</v>
      </c>
      <c r="C65" s="237"/>
      <c r="D65" s="237"/>
      <c r="E65" s="90">
        <f>+'Year 1'!E64+'Year 2'!E64+'Year 3'!E64+'Year 4'!E64+'Year 5'!E64</f>
        <v>0</v>
      </c>
      <c r="F65" s="7"/>
      <c r="G65" s="7">
        <f>+'Year 1'!E64</f>
        <v>0</v>
      </c>
      <c r="H65" s="7">
        <f>+'Year 2'!E64</f>
        <v>0</v>
      </c>
      <c r="I65" s="7">
        <f>+'Year 3'!E64</f>
        <v>0</v>
      </c>
      <c r="J65" s="7">
        <f>+'Year 4'!E64</f>
        <v>0</v>
      </c>
      <c r="K65" s="7">
        <f>+'Year 5'!E64</f>
        <v>0</v>
      </c>
      <c r="L65" s="144">
        <f t="shared" ref="L65:L67" si="40">SUM(G65:K65)</f>
        <v>0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 ht="15" customHeight="1">
      <c r="B66" s="237" t="s">
        <v>39</v>
      </c>
      <c r="C66" s="237"/>
      <c r="D66" s="237"/>
      <c r="E66" s="90">
        <f>+'Year 1'!E65+'Year 2'!E65+'Year 3'!E65+'Year 4'!E65+'Year 5'!E65</f>
        <v>0</v>
      </c>
      <c r="F66" s="7"/>
      <c r="G66" s="7">
        <f>+'Year 1'!E65</f>
        <v>0</v>
      </c>
      <c r="H66" s="7">
        <f>+'Year 2'!E65</f>
        <v>0</v>
      </c>
      <c r="I66" s="7">
        <f>+'Year 3'!E65</f>
        <v>0</v>
      </c>
      <c r="J66" s="7">
        <f>+'Year 4'!E65</f>
        <v>0</v>
      </c>
      <c r="K66" s="7">
        <f>+'Year 5'!E65</f>
        <v>0</v>
      </c>
      <c r="L66" s="144">
        <f t="shared" si="40"/>
        <v>0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43" t="s">
        <v>64</v>
      </c>
      <c r="C67" s="243"/>
      <c r="D67" s="243"/>
      <c r="E67" s="89">
        <f>SUM(E65:E66)</f>
        <v>0</v>
      </c>
      <c r="F67" s="63"/>
      <c r="G67" s="89">
        <f t="shared" ref="G67:K67" si="41">SUM(G65:G66)</f>
        <v>0</v>
      </c>
      <c r="H67" s="89">
        <f t="shared" si="41"/>
        <v>0</v>
      </c>
      <c r="I67" s="89">
        <f t="shared" si="41"/>
        <v>0</v>
      </c>
      <c r="J67" s="89">
        <f t="shared" si="41"/>
        <v>0</v>
      </c>
      <c r="K67" s="89">
        <f t="shared" si="41"/>
        <v>0</v>
      </c>
      <c r="L67" s="158">
        <f t="shared" si="40"/>
        <v>0</v>
      </c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42" t="s">
        <v>40</v>
      </c>
      <c r="C68" s="242"/>
      <c r="D68" s="242"/>
      <c r="E68" s="242"/>
      <c r="F68" s="63"/>
      <c r="G68" s="63"/>
      <c r="H68" s="64"/>
      <c r="I68" s="64"/>
      <c r="J68" s="65"/>
      <c r="K68" s="64"/>
      <c r="L68" s="146"/>
      <c r="M68" s="64"/>
      <c r="N68" s="64"/>
      <c r="O68" s="64"/>
      <c r="P68" s="64"/>
      <c r="Q68" s="64"/>
      <c r="R68" s="64"/>
      <c r="S68" s="64"/>
      <c r="T68" s="68"/>
      <c r="U68" s="64"/>
      <c r="V68" s="64"/>
      <c r="W68" s="68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37" t="s">
        <v>41</v>
      </c>
      <c r="C69" s="237"/>
      <c r="D69" s="237"/>
      <c r="E69" s="90">
        <f>+'Year 1'!E68+'Year 2'!E68+'Year 3'!E68+'Year 4'!E68+'Year 5'!E68</f>
        <v>0</v>
      </c>
      <c r="F69" s="7"/>
      <c r="G69" s="7">
        <f>+'Year 1'!E68</f>
        <v>0</v>
      </c>
      <c r="H69" s="7">
        <f>+'Year 2'!E68</f>
        <v>0</v>
      </c>
      <c r="I69" s="7">
        <f>+'Year 3'!E68</f>
        <v>0</v>
      </c>
      <c r="J69" s="7">
        <f>+'Year 4'!E68</f>
        <v>0</v>
      </c>
      <c r="K69" s="7">
        <f>+'Year 5'!E68</f>
        <v>0</v>
      </c>
      <c r="L69" s="144">
        <f t="shared" ref="L69:L89" si="42">SUM(G69:K69)</f>
        <v>0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37" t="s">
        <v>42</v>
      </c>
      <c r="C70" s="237"/>
      <c r="D70" s="237"/>
      <c r="E70" s="90">
        <f>+'Year 1'!E69+'Year 2'!E69+'Year 3'!E69+'Year 4'!E69+'Year 5'!E69</f>
        <v>0</v>
      </c>
      <c r="F70" s="7"/>
      <c r="G70" s="7">
        <f>+'Year 1'!E69</f>
        <v>0</v>
      </c>
      <c r="H70" s="7">
        <f>+'Year 2'!E69</f>
        <v>0</v>
      </c>
      <c r="I70" s="7">
        <f>+'Year 3'!E69</f>
        <v>0</v>
      </c>
      <c r="J70" s="7">
        <f>+'Year 4'!E69</f>
        <v>0</v>
      </c>
      <c r="K70" s="7">
        <f>+'Year 5'!E69</f>
        <v>0</v>
      </c>
      <c r="L70" s="144">
        <f t="shared" si="42"/>
        <v>0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37" t="s">
        <v>43</v>
      </c>
      <c r="C71" s="237"/>
      <c r="D71" s="237"/>
      <c r="E71" s="90">
        <f>+'Year 1'!E70+'Year 2'!E70+'Year 3'!E70+'Year 4'!E70+'Year 5'!E70</f>
        <v>0</v>
      </c>
      <c r="F71" s="7"/>
      <c r="G71" s="7">
        <f>+'Year 1'!E70</f>
        <v>0</v>
      </c>
      <c r="H71" s="7">
        <f>+'Year 2'!E70</f>
        <v>0</v>
      </c>
      <c r="I71" s="7">
        <f>+'Year 3'!E70</f>
        <v>0</v>
      </c>
      <c r="J71" s="7">
        <f>+'Year 4'!E70</f>
        <v>0</v>
      </c>
      <c r="K71" s="7">
        <f>+'Year 5'!E70</f>
        <v>0</v>
      </c>
      <c r="L71" s="144">
        <f t="shared" si="42"/>
        <v>0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37" t="s">
        <v>44</v>
      </c>
      <c r="C72" s="237"/>
      <c r="D72" s="237"/>
      <c r="E72" s="90">
        <f>+'Year 1'!E71+'Year 2'!E71+'Year 3'!E71+'Year 4'!E71+'Year 5'!E71</f>
        <v>0</v>
      </c>
      <c r="F72" s="7"/>
      <c r="G72" s="7">
        <f>+'Year 1'!E71</f>
        <v>0</v>
      </c>
      <c r="H72" s="7">
        <f>+'Year 2'!E71</f>
        <v>0</v>
      </c>
      <c r="I72" s="7">
        <f>+'Year 3'!E71</f>
        <v>0</v>
      </c>
      <c r="J72" s="7">
        <f>+'Year 4'!E71</f>
        <v>0</v>
      </c>
      <c r="K72" s="7">
        <f>+'Year 5'!E71</f>
        <v>0</v>
      </c>
      <c r="L72" s="144">
        <f t="shared" si="42"/>
        <v>0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237" t="s">
        <v>45</v>
      </c>
      <c r="C73" s="237"/>
      <c r="D73" s="237"/>
      <c r="E73" s="90">
        <f>+'Year 1'!E72+'Year 2'!E72+'Year 3'!E72+'Year 4'!E72+'Year 5'!E72</f>
        <v>0</v>
      </c>
      <c r="F73" s="7"/>
      <c r="G73" s="7">
        <f>+'Year 1'!E72</f>
        <v>0</v>
      </c>
      <c r="H73" s="7">
        <f>+'Year 2'!E72</f>
        <v>0</v>
      </c>
      <c r="I73" s="7">
        <f>+'Year 3'!E72</f>
        <v>0</v>
      </c>
      <c r="J73" s="7">
        <f>+'Year 4'!E72</f>
        <v>0</v>
      </c>
      <c r="K73" s="7">
        <f>+'Year 5'!E72</f>
        <v>0</v>
      </c>
      <c r="L73" s="144">
        <f t="shared" si="42"/>
        <v>0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9" t="s">
        <v>46</v>
      </c>
      <c r="C74" s="10">
        <f>'[1]Year 1'!C74:D74+'[1]Year 2'!C74:D74+'[1]Year 3'!C74:D74+'[1]Year 4'!C74:D74+'[1]Year 5'!C74:D74</f>
        <v>0</v>
      </c>
      <c r="D74" s="4" t="s">
        <v>47</v>
      </c>
      <c r="E74" s="4"/>
      <c r="F74" s="6"/>
      <c r="G74" s="6"/>
      <c r="H74" s="6"/>
      <c r="I74" s="6"/>
      <c r="J74" s="6"/>
      <c r="K74" s="6"/>
      <c r="L74" s="144">
        <f t="shared" si="42"/>
        <v>0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57" t="s">
        <v>64</v>
      </c>
      <c r="C75" s="257"/>
      <c r="D75" s="257"/>
      <c r="E75" s="138">
        <f>SUM(E69:E73)</f>
        <v>0</v>
      </c>
      <c r="F75" s="6"/>
      <c r="G75" s="138">
        <f t="shared" ref="G75:L75" si="43">SUM(G69:G73)</f>
        <v>0</v>
      </c>
      <c r="H75" s="138">
        <f t="shared" si="43"/>
        <v>0</v>
      </c>
      <c r="I75" s="138">
        <f t="shared" si="43"/>
        <v>0</v>
      </c>
      <c r="J75" s="138">
        <f t="shared" si="43"/>
        <v>0</v>
      </c>
      <c r="K75" s="138">
        <f t="shared" si="43"/>
        <v>0</v>
      </c>
      <c r="L75" s="138">
        <f t="shared" si="43"/>
        <v>0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>
      <c r="B76" s="242" t="s">
        <v>48</v>
      </c>
      <c r="C76" s="242"/>
      <c r="D76" s="242"/>
      <c r="E76" s="242"/>
      <c r="F76" s="63"/>
      <c r="G76" s="63"/>
      <c r="H76" s="64"/>
      <c r="I76" s="64"/>
      <c r="J76" s="65"/>
      <c r="K76" s="64"/>
      <c r="L76" s="146"/>
      <c r="M76" s="64"/>
      <c r="N76" s="64"/>
      <c r="O76" s="64"/>
      <c r="P76" s="64"/>
      <c r="Q76" s="64"/>
      <c r="R76" s="64"/>
      <c r="S76" s="64"/>
      <c r="T76" s="68"/>
      <c r="U76" s="64"/>
      <c r="V76" s="64"/>
      <c r="W76" s="68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37" t="s">
        <v>25</v>
      </c>
      <c r="C77" s="237"/>
      <c r="D77" s="237"/>
      <c r="E77" s="90">
        <f>+'Year 1'!E76+'Year 2'!E76+'Year 3'!E76+'Year 4'!E76+'Year 5'!E76</f>
        <v>0</v>
      </c>
      <c r="F77" s="7"/>
      <c r="G77" s="7">
        <f>+'Year 1'!E76</f>
        <v>0</v>
      </c>
      <c r="H77" s="7">
        <f>+'Year 2'!E76</f>
        <v>0</v>
      </c>
      <c r="I77" s="7">
        <f>+'Year 3'!E76</f>
        <v>0</v>
      </c>
      <c r="J77" s="7">
        <f>+'Year 4'!E76</f>
        <v>0</v>
      </c>
      <c r="K77" s="7">
        <f>+'Year 5'!E76</f>
        <v>0</v>
      </c>
      <c r="L77" s="144">
        <f t="shared" si="42"/>
        <v>0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37" t="s">
        <v>49</v>
      </c>
      <c r="C78" s="237"/>
      <c r="D78" s="237"/>
      <c r="E78" s="90">
        <f>+'Year 1'!E77+'Year 2'!E77+'Year 3'!E77+'Year 4'!E77+'Year 5'!E77</f>
        <v>0</v>
      </c>
      <c r="F78" s="7"/>
      <c r="G78" s="7">
        <f>+'Year 1'!E77</f>
        <v>0</v>
      </c>
      <c r="H78" s="7">
        <f>+'Year 2'!E77</f>
        <v>0</v>
      </c>
      <c r="I78" s="7">
        <f>+'Year 3'!E77</f>
        <v>0</v>
      </c>
      <c r="J78" s="7">
        <f>+'Year 4'!E77</f>
        <v>0</v>
      </c>
      <c r="K78" s="7">
        <f>+'Year 5'!E77</f>
        <v>0</v>
      </c>
      <c r="L78" s="144">
        <f t="shared" si="42"/>
        <v>0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37" t="s">
        <v>50</v>
      </c>
      <c r="C79" s="237"/>
      <c r="D79" s="237"/>
      <c r="E79" s="90">
        <f>+'Year 1'!E78+'Year 2'!E78+'Year 3'!E78+'Year 4'!E78+'Year 5'!E78</f>
        <v>0</v>
      </c>
      <c r="F79" s="7"/>
      <c r="G79" s="7">
        <f>+'Year 1'!E78</f>
        <v>0</v>
      </c>
      <c r="H79" s="7">
        <f>+'Year 2'!E78</f>
        <v>0</v>
      </c>
      <c r="I79" s="7">
        <f>+'Year 3'!E78</f>
        <v>0</v>
      </c>
      <c r="J79" s="7">
        <f>+'Year 4'!E78</f>
        <v>0</v>
      </c>
      <c r="K79" s="7">
        <f>+'Year 5'!E78</f>
        <v>0</v>
      </c>
      <c r="L79" s="144">
        <f t="shared" si="42"/>
        <v>0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37" t="s">
        <v>51</v>
      </c>
      <c r="C80" s="237"/>
      <c r="D80" s="237"/>
      <c r="E80" s="90">
        <f>+'Year 1'!E79+'Year 2'!E79+'Year 3'!E79+'Year 4'!E79+'Year 5'!E79</f>
        <v>0</v>
      </c>
      <c r="F80" s="7"/>
      <c r="G80" s="7">
        <f>+'Year 1'!E79</f>
        <v>0</v>
      </c>
      <c r="H80" s="7">
        <f>+'Year 2'!E79</f>
        <v>0</v>
      </c>
      <c r="I80" s="7">
        <f>+'Year 3'!E79</f>
        <v>0</v>
      </c>
      <c r="J80" s="7">
        <f>+'Year 4'!E79</f>
        <v>0</v>
      </c>
      <c r="K80" s="7">
        <f>+'Year 5'!E79</f>
        <v>0</v>
      </c>
      <c r="L80" s="144">
        <f t="shared" si="42"/>
        <v>0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37" t="s">
        <v>52</v>
      </c>
      <c r="C81" s="237"/>
      <c r="D81" s="237"/>
      <c r="E81" s="90">
        <f>+'Year 1'!E80+'Year 2'!E80+'Year 3'!E80+'Year 4'!E80+'Year 5'!E80</f>
        <v>0</v>
      </c>
      <c r="F81" s="7"/>
      <c r="G81" s="7">
        <f>+'Year 1'!E80</f>
        <v>0</v>
      </c>
      <c r="H81" s="7">
        <f>+'Year 2'!E80</f>
        <v>0</v>
      </c>
      <c r="I81" s="7">
        <f>+'Year 3'!E80</f>
        <v>0</v>
      </c>
      <c r="J81" s="7">
        <f>+'Year 4'!E80</f>
        <v>0</v>
      </c>
      <c r="K81" s="7">
        <f>+'Year 5'!E80</f>
        <v>0</v>
      </c>
      <c r="L81" s="144">
        <f t="shared" si="42"/>
        <v>0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37" t="s">
        <v>53</v>
      </c>
      <c r="C82" s="237"/>
      <c r="D82" s="237"/>
      <c r="E82" s="90">
        <f>+'Year 1'!E81+'Year 2'!E81+'Year 3'!E81+'Year 4'!E81+'Year 5'!E81</f>
        <v>0</v>
      </c>
      <c r="F82" s="7"/>
      <c r="G82" s="7">
        <f>+'Year 1'!E81</f>
        <v>0</v>
      </c>
      <c r="H82" s="7">
        <f>+'Year 2'!E81</f>
        <v>0</v>
      </c>
      <c r="I82" s="7">
        <f>+'Year 3'!E81</f>
        <v>0</v>
      </c>
      <c r="J82" s="7">
        <f>+'Year 4'!E81</f>
        <v>0</v>
      </c>
      <c r="K82" s="7">
        <f>+'Year 5'!E81</f>
        <v>0</v>
      </c>
      <c r="L82" s="144">
        <f t="shared" si="42"/>
        <v>0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37" t="s">
        <v>54</v>
      </c>
      <c r="C83" s="237"/>
      <c r="D83" s="237"/>
      <c r="E83" s="90">
        <f>+'Year 1'!E82+'Year 2'!E82+'Year 3'!E82+'Year 4'!E82+'Year 5'!E82</f>
        <v>0</v>
      </c>
      <c r="F83" s="7"/>
      <c r="G83" s="7">
        <f>+'Year 1'!E82</f>
        <v>0</v>
      </c>
      <c r="H83" s="7">
        <f>+'Year 2'!E82</f>
        <v>0</v>
      </c>
      <c r="I83" s="7">
        <f>+'Year 3'!E82</f>
        <v>0</v>
      </c>
      <c r="J83" s="7">
        <f>+'Year 4'!E82</f>
        <v>0</v>
      </c>
      <c r="K83" s="7">
        <f>+'Year 5'!E82</f>
        <v>0</v>
      </c>
      <c r="L83" s="144">
        <f t="shared" si="42"/>
        <v>0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37" t="s">
        <v>55</v>
      </c>
      <c r="C84" s="237"/>
      <c r="D84" s="237"/>
      <c r="E84" s="90">
        <f>+'Year 1'!E83+'Year 2'!E83+'Year 3'!E83+'Year 4'!E83+'Year 5'!E83</f>
        <v>0</v>
      </c>
      <c r="F84" s="7"/>
      <c r="G84" s="7">
        <f>+'Year 1'!E83</f>
        <v>0</v>
      </c>
      <c r="H84" s="7">
        <f>+'Year 2'!E83</f>
        <v>0</v>
      </c>
      <c r="I84" s="7">
        <f>+'Year 3'!E83</f>
        <v>0</v>
      </c>
      <c r="J84" s="7">
        <f>+'Year 4'!E83</f>
        <v>0</v>
      </c>
      <c r="K84" s="7">
        <f>+'Year 5'!E83</f>
        <v>0</v>
      </c>
      <c r="L84" s="144">
        <f t="shared" si="42"/>
        <v>0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37" t="s">
        <v>56</v>
      </c>
      <c r="C85" s="237"/>
      <c r="D85" s="237"/>
      <c r="E85" s="90">
        <f>+'Year 1'!E84+'Year 2'!E84+'Year 3'!E84+'Year 4'!E84+'Year 5'!E84</f>
        <v>0</v>
      </c>
      <c r="F85" s="7"/>
      <c r="G85" s="7">
        <f>+'Year 1'!E84</f>
        <v>0</v>
      </c>
      <c r="H85" s="7">
        <f>+'Year 2'!E84</f>
        <v>0</v>
      </c>
      <c r="I85" s="7">
        <f>+'Year 3'!E84</f>
        <v>0</v>
      </c>
      <c r="J85" s="7">
        <f>+'Year 4'!E84</f>
        <v>0</v>
      </c>
      <c r="K85" s="7">
        <f>+'Year 5'!E84</f>
        <v>0</v>
      </c>
      <c r="L85" s="144">
        <f t="shared" si="42"/>
        <v>0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 ht="15" customHeight="1">
      <c r="B86" s="237" t="s">
        <v>45</v>
      </c>
      <c r="C86" s="237"/>
      <c r="D86" s="237"/>
      <c r="E86" s="90">
        <f>+'Year 1'!E85+'Year 2'!E85+'Year 3'!E85+'Year 4'!E85+'Year 5'!E85</f>
        <v>0</v>
      </c>
      <c r="F86" s="7"/>
      <c r="G86" s="7">
        <f>+'Year 1'!E85</f>
        <v>0</v>
      </c>
      <c r="H86" s="7">
        <f>+'Year 2'!E85</f>
        <v>0</v>
      </c>
      <c r="I86" s="7">
        <f>+'Year 3'!E85</f>
        <v>0</v>
      </c>
      <c r="J86" s="7">
        <f>+'Year 4'!E85</f>
        <v>0</v>
      </c>
      <c r="K86" s="7">
        <f>+'Year 5'!E85</f>
        <v>0</v>
      </c>
      <c r="L86" s="144">
        <f t="shared" si="42"/>
        <v>0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243" t="s">
        <v>64</v>
      </c>
      <c r="C87" s="243"/>
      <c r="D87" s="243"/>
      <c r="E87" s="139">
        <f>SUM(E77:E86)</f>
        <v>0</v>
      </c>
      <c r="F87" s="63"/>
      <c r="G87" s="139">
        <f t="shared" ref="G87:K87" si="44">SUM(G77:G86)</f>
        <v>0</v>
      </c>
      <c r="H87" s="139">
        <f t="shared" si="44"/>
        <v>0</v>
      </c>
      <c r="I87" s="139">
        <f t="shared" si="44"/>
        <v>0</v>
      </c>
      <c r="J87" s="139">
        <f t="shared" si="44"/>
        <v>0</v>
      </c>
      <c r="K87" s="139">
        <f t="shared" si="44"/>
        <v>0</v>
      </c>
      <c r="L87" s="158">
        <f t="shared" si="42"/>
        <v>0</v>
      </c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93"/>
      <c r="C88" s="93"/>
      <c r="D88" s="93"/>
      <c r="E88" s="93"/>
      <c r="F88" s="63"/>
      <c r="G88" s="63"/>
      <c r="H88" s="64"/>
      <c r="I88" s="64"/>
      <c r="J88" s="68"/>
      <c r="K88" s="64"/>
      <c r="L88" s="146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255" t="s">
        <v>66</v>
      </c>
      <c r="C89" s="255"/>
      <c r="D89" s="255"/>
      <c r="E89" s="123">
        <f>+E87+E75+E67+E63+E55</f>
        <v>0</v>
      </c>
      <c r="F89" s="63"/>
      <c r="G89" s="155">
        <f>+'Year 1'!E88</f>
        <v>0</v>
      </c>
      <c r="H89" s="156">
        <f>+'Year 2'!E88</f>
        <v>0</v>
      </c>
      <c r="I89" s="156">
        <f>+'Year 3'!E88</f>
        <v>0</v>
      </c>
      <c r="J89" s="157">
        <f>+'Year 4'!E88</f>
        <v>0</v>
      </c>
      <c r="K89" s="156">
        <f>+'Year 5'!E88</f>
        <v>0</v>
      </c>
      <c r="L89" s="158">
        <f t="shared" si="42"/>
        <v>0</v>
      </c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/>
      <c r="C90" s="93"/>
      <c r="D90" s="93"/>
      <c r="E90" s="93"/>
      <c r="F90" s="63"/>
      <c r="G90" s="63"/>
      <c r="H90" s="64"/>
      <c r="I90" s="64"/>
      <c r="J90" s="68"/>
      <c r="K90" s="64"/>
      <c r="L90" s="146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93" t="s">
        <v>68</v>
      </c>
      <c r="C91" s="91" t="s">
        <v>70</v>
      </c>
      <c r="D91" s="91" t="s">
        <v>74</v>
      </c>
      <c r="E91" s="93"/>
      <c r="F91" s="63"/>
      <c r="G91" s="63"/>
      <c r="H91" s="64"/>
      <c r="I91" s="64"/>
      <c r="J91" s="68"/>
      <c r="K91" s="64"/>
      <c r="L91" s="146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3" t="s">
        <v>78</v>
      </c>
      <c r="C92" s="5">
        <v>0.62</v>
      </c>
      <c r="D92" s="130">
        <f>+C55</f>
        <v>0</v>
      </c>
      <c r="E92" s="135">
        <f>+D92*C92</f>
        <v>0</v>
      </c>
      <c r="F92" s="63"/>
      <c r="G92" s="134">
        <f>+'Year 1'!E91</f>
        <v>0</v>
      </c>
      <c r="H92" s="156">
        <f>+'Year 2'!E91</f>
        <v>0</v>
      </c>
      <c r="I92" s="156">
        <f>+'Year 3'!E91</f>
        <v>0</v>
      </c>
      <c r="J92" s="157">
        <f>+'Year 4'!E91</f>
        <v>0</v>
      </c>
      <c r="K92" s="156">
        <f>+'Year 5'!E91</f>
        <v>0</v>
      </c>
      <c r="L92" s="158">
        <f t="shared" ref="L92" si="45">SUM(G92:K92)</f>
        <v>0</v>
      </c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94" t="s">
        <v>73</v>
      </c>
      <c r="C93" s="91"/>
      <c r="D93" s="91"/>
      <c r="E93" s="93"/>
      <c r="F93" s="63"/>
      <c r="G93" s="63"/>
      <c r="H93" s="64"/>
      <c r="I93" s="64"/>
      <c r="J93" s="68"/>
      <c r="K93" s="64"/>
      <c r="L93" s="146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241" t="s">
        <v>57</v>
      </c>
      <c r="C94" s="241"/>
      <c r="D94" s="241"/>
      <c r="E94" s="241"/>
      <c r="F94" s="63"/>
      <c r="G94" s="63"/>
      <c r="H94" s="64"/>
      <c r="I94" s="64"/>
      <c r="J94" s="68"/>
      <c r="K94" s="64"/>
      <c r="L94" s="146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93"/>
      <c r="C95" s="93"/>
      <c r="D95" s="93"/>
      <c r="E95" s="93"/>
      <c r="F95" s="63"/>
      <c r="G95" s="63"/>
      <c r="H95" s="64"/>
      <c r="I95" s="64"/>
      <c r="J95" s="68"/>
      <c r="K95" s="64"/>
      <c r="L95" s="146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255" t="s">
        <v>71</v>
      </c>
      <c r="C96" s="255"/>
      <c r="D96" s="255"/>
      <c r="E96" s="133">
        <f>+E92+E93</f>
        <v>0</v>
      </c>
      <c r="F96" s="63"/>
      <c r="G96" s="155">
        <f>+'Year 1'!E95</f>
        <v>0</v>
      </c>
      <c r="H96" s="156">
        <f>+'Year 2'!E95</f>
        <v>0</v>
      </c>
      <c r="I96" s="156">
        <f>+'Year 3'!E95</f>
        <v>0</v>
      </c>
      <c r="J96" s="157">
        <f>+'Year 4'!E95</f>
        <v>0</v>
      </c>
      <c r="K96" s="156">
        <f>+'Year 5'!E95</f>
        <v>0</v>
      </c>
      <c r="L96" s="158">
        <f t="shared" ref="L96" si="46">SUM(G96:K96)</f>
        <v>0</v>
      </c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93"/>
      <c r="C97" s="93"/>
      <c r="D97" s="93"/>
      <c r="E97" s="125"/>
      <c r="F97" s="63"/>
      <c r="G97" s="63"/>
      <c r="H97" s="64"/>
      <c r="I97" s="64"/>
      <c r="J97" s="65"/>
      <c r="K97" s="64"/>
      <c r="L97" s="146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B98" s="255" t="s">
        <v>72</v>
      </c>
      <c r="C98" s="255"/>
      <c r="D98" s="255"/>
      <c r="E98" s="123">
        <f>+E96+E89</f>
        <v>0</v>
      </c>
      <c r="F98" s="63"/>
      <c r="G98" s="155">
        <f>+'Year 1'!E97</f>
        <v>0</v>
      </c>
      <c r="H98" s="156">
        <f>+'Year 2'!E97</f>
        <v>0</v>
      </c>
      <c r="I98" s="156">
        <f>+'Year 3'!E97</f>
        <v>0</v>
      </c>
      <c r="J98" s="157">
        <f>+'Year 4'!E97</f>
        <v>0</v>
      </c>
      <c r="K98" s="156">
        <f>+'Year 5'!E97</f>
        <v>0</v>
      </c>
      <c r="L98" s="158">
        <f t="shared" ref="L98" si="47">SUM(G98:K98)</f>
        <v>0</v>
      </c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8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8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8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8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8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8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8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8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8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8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8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8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8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8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8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8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8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8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8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8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8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8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8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8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8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8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8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8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8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8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8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8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8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8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8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8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8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8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8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8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8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8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8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8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8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8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8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8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8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8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8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8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8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8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8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8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8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8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8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8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8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8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8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8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8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8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8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8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8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8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8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8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8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8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8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8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8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8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8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8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8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8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8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8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8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8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8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8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8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8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8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8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8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8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8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8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8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8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8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8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8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8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8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8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8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8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8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8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8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8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8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8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8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8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8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8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8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8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8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8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  <row r="219" spans="6:48">
      <c r="F219" s="63"/>
      <c r="G219" s="63"/>
      <c r="H219" s="64"/>
      <c r="I219" s="64"/>
      <c r="J219" s="65"/>
      <c r="K219" s="64"/>
      <c r="L219" s="68"/>
      <c r="M219" s="64"/>
      <c r="N219" s="64"/>
      <c r="O219" s="64"/>
      <c r="P219" s="64"/>
      <c r="Q219" s="64"/>
      <c r="R219" s="64"/>
      <c r="S219" s="64"/>
      <c r="T219" s="68"/>
      <c r="U219" s="64"/>
      <c r="V219" s="64"/>
      <c r="W219" s="68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</row>
  </sheetData>
  <mergeCells count="53">
    <mergeCell ref="B87:D87"/>
    <mergeCell ref="B89:D89"/>
    <mergeCell ref="B94:E94"/>
    <mergeCell ref="B96:D96"/>
    <mergeCell ref="B98:D98"/>
    <mergeCell ref="B73:D73"/>
    <mergeCell ref="B62:D62"/>
    <mergeCell ref="B63:D63"/>
    <mergeCell ref="B64:E64"/>
    <mergeCell ref="B65:D65"/>
    <mergeCell ref="B66:D66"/>
    <mergeCell ref="B68:E68"/>
    <mergeCell ref="B69:D69"/>
    <mergeCell ref="B70:D70"/>
    <mergeCell ref="B71:D71"/>
    <mergeCell ref="B72:D72"/>
    <mergeCell ref="B67:D67"/>
    <mergeCell ref="B85:D85"/>
    <mergeCell ref="B86:D86"/>
    <mergeCell ref="B75:D75"/>
    <mergeCell ref="B76:E76"/>
    <mergeCell ref="B77:D77"/>
    <mergeCell ref="B78:D78"/>
    <mergeCell ref="B79:D79"/>
    <mergeCell ref="B80:D80"/>
    <mergeCell ref="B81:D81"/>
    <mergeCell ref="B82:D82"/>
    <mergeCell ref="B83:D83"/>
    <mergeCell ref="B84:D84"/>
    <mergeCell ref="B61:D61"/>
    <mergeCell ref="B26:H26"/>
    <mergeCell ref="B44:B45"/>
    <mergeCell ref="C44:C45"/>
    <mergeCell ref="D44:D45"/>
    <mergeCell ref="E44:E45"/>
    <mergeCell ref="B31:M31"/>
    <mergeCell ref="B56:E56"/>
    <mergeCell ref="B57:D57"/>
    <mergeCell ref="B58:D58"/>
    <mergeCell ref="B59:D59"/>
    <mergeCell ref="B60:D60"/>
    <mergeCell ref="X15:X16"/>
    <mergeCell ref="B1:M2"/>
    <mergeCell ref="B3:F3"/>
    <mergeCell ref="I4:W4"/>
    <mergeCell ref="X4:X6"/>
    <mergeCell ref="F6:H6"/>
    <mergeCell ref="B14:H14"/>
    <mergeCell ref="B15:B16"/>
    <mergeCell ref="C15:C16"/>
    <mergeCell ref="D15:D16"/>
    <mergeCell ref="E15:E16"/>
    <mergeCell ref="F15:H15"/>
  </mergeCells>
  <dataValidations disablePrompts="1" count="1">
    <dataValidation type="list" allowBlank="1" showInputMessage="1" showErrorMessage="1" sqref="C8:C13 C17:C25">
      <formula1>$AE$5:$AE$13</formula1>
    </dataValidation>
  </dataValidations>
  <pageMargins left="0.7" right="0.7" top="0.75" bottom="0.75" header="0.3" footer="0.3"/>
  <pageSetup paperSize="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N14"/>
  <sheetViews>
    <sheetView topLeftCell="C1" workbookViewId="0">
      <selection activeCell="D9" sqref="D9"/>
    </sheetView>
  </sheetViews>
  <sheetFormatPr defaultRowHeight="15"/>
  <cols>
    <col min="2" max="2" width="19.85546875" bestFit="1" customWidth="1"/>
    <col min="3" max="3" width="13.7109375" customWidth="1"/>
    <col min="4" max="4" width="19.85546875" bestFit="1" customWidth="1"/>
    <col min="5" max="5" width="17.85546875" bestFit="1" customWidth="1"/>
    <col min="6" max="6" width="21.7109375" customWidth="1"/>
    <col min="14" max="14" width="21.7109375" customWidth="1"/>
  </cols>
  <sheetData>
    <row r="1" spans="3:14">
      <c r="C1" t="s">
        <v>93</v>
      </c>
    </row>
    <row r="2" spans="3:14" s="149" customFormat="1" ht="45">
      <c r="C2" s="150" t="s">
        <v>92</v>
      </c>
      <c r="D2" s="150" t="s">
        <v>85</v>
      </c>
      <c r="E2" s="151" t="s">
        <v>90</v>
      </c>
      <c r="F2" s="151" t="s">
        <v>91</v>
      </c>
      <c r="N2" s="149" t="s">
        <v>85</v>
      </c>
    </row>
    <row r="3" spans="3:14">
      <c r="C3" s="147">
        <v>5808</v>
      </c>
      <c r="D3" s="148" t="s">
        <v>86</v>
      </c>
      <c r="E3" s="154">
        <f>+C3*12</f>
        <v>69696</v>
      </c>
      <c r="F3" s="154">
        <f>IF(D3="9 Months",+E3/9,IF(D3="10 Months",+E3/10,IF(D3="12 Months",+E3/12)))</f>
        <v>7744</v>
      </c>
      <c r="N3" t="s">
        <v>86</v>
      </c>
    </row>
    <row r="4" spans="3:14">
      <c r="N4" t="s">
        <v>87</v>
      </c>
    </row>
    <row r="5" spans="3:14">
      <c r="N5" t="s">
        <v>89</v>
      </c>
    </row>
    <row r="8" spans="3:14" s="149" customFormat="1" ht="60">
      <c r="C8" s="153" t="s">
        <v>88</v>
      </c>
      <c r="D8" s="150" t="s">
        <v>85</v>
      </c>
      <c r="E8" s="151" t="s">
        <v>91</v>
      </c>
    </row>
    <row r="9" spans="3:14">
      <c r="C9" s="147">
        <v>69660</v>
      </c>
      <c r="D9" s="152" t="s">
        <v>87</v>
      </c>
      <c r="E9" s="154">
        <f>IF(D9="9 Months",+C9/9,IF(D9="10 Months",+C9/10,IF(D9="12 Months",+C9/12)))</f>
        <v>5805</v>
      </c>
    </row>
    <row r="13" spans="3:14">
      <c r="C13" t="s">
        <v>94</v>
      </c>
    </row>
    <row r="14" spans="3:14">
      <c r="C14" t="s">
        <v>95</v>
      </c>
    </row>
  </sheetData>
  <dataValidations disablePrompts="1" count="1">
    <dataValidation type="list" allowBlank="1" showInputMessage="1" showErrorMessage="1" sqref="N2 D3 D9">
      <formula1>$N$3:$N$5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showGridLines="0" zoomScaleNormal="100" workbookViewId="0">
      <selection activeCell="R27" sqref="R27"/>
    </sheetView>
  </sheetViews>
  <sheetFormatPr defaultRowHeight="12"/>
  <cols>
    <col min="1" max="1" width="9.140625" style="159"/>
    <col min="2" max="2" width="9.28515625" style="159" bestFit="1" customWidth="1"/>
    <col min="3" max="3" width="9.140625" style="159"/>
    <col min="4" max="9" width="0" style="159" hidden="1" customWidth="1"/>
    <col min="10" max="11" width="10.7109375" style="159" customWidth="1"/>
    <col min="12" max="12" width="4.7109375" style="159" customWidth="1"/>
    <col min="13" max="14" width="10.7109375" style="159" customWidth="1"/>
    <col min="15" max="15" width="4.7109375" style="159" customWidth="1"/>
    <col min="16" max="19" width="10.7109375" style="159" customWidth="1"/>
    <col min="20" max="20" width="4.7109375" style="159" customWidth="1"/>
    <col min="21" max="22" width="10.7109375" style="159" customWidth="1"/>
    <col min="23" max="257" width="9.140625" style="159"/>
    <col min="258" max="258" width="9.28515625" style="159" bestFit="1" customWidth="1"/>
    <col min="259" max="259" width="9.140625" style="159"/>
    <col min="260" max="265" width="0" style="159" hidden="1" customWidth="1"/>
    <col min="266" max="267" width="10.7109375" style="159" customWidth="1"/>
    <col min="268" max="268" width="4.7109375" style="159" customWidth="1"/>
    <col min="269" max="270" width="10.7109375" style="159" customWidth="1"/>
    <col min="271" max="271" width="4.7109375" style="159" customWidth="1"/>
    <col min="272" max="275" width="10.7109375" style="159" customWidth="1"/>
    <col min="276" max="276" width="4.7109375" style="159" customWidth="1"/>
    <col min="277" max="278" width="10.7109375" style="159" customWidth="1"/>
    <col min="279" max="513" width="9.140625" style="159"/>
    <col min="514" max="514" width="9.28515625" style="159" bestFit="1" customWidth="1"/>
    <col min="515" max="515" width="9.140625" style="159"/>
    <col min="516" max="521" width="0" style="159" hidden="1" customWidth="1"/>
    <col min="522" max="523" width="10.7109375" style="159" customWidth="1"/>
    <col min="524" max="524" width="4.7109375" style="159" customWidth="1"/>
    <col min="525" max="526" width="10.7109375" style="159" customWidth="1"/>
    <col min="527" max="527" width="4.7109375" style="159" customWidth="1"/>
    <col min="528" max="531" width="10.7109375" style="159" customWidth="1"/>
    <col min="532" max="532" width="4.7109375" style="159" customWidth="1"/>
    <col min="533" max="534" width="10.7109375" style="159" customWidth="1"/>
    <col min="535" max="769" width="9.140625" style="159"/>
    <col min="770" max="770" width="9.28515625" style="159" bestFit="1" customWidth="1"/>
    <col min="771" max="771" width="9.140625" style="159"/>
    <col min="772" max="777" width="0" style="159" hidden="1" customWidth="1"/>
    <col min="778" max="779" width="10.7109375" style="159" customWidth="1"/>
    <col min="780" max="780" width="4.7109375" style="159" customWidth="1"/>
    <col min="781" max="782" width="10.7109375" style="159" customWidth="1"/>
    <col min="783" max="783" width="4.7109375" style="159" customWidth="1"/>
    <col min="784" max="787" width="10.7109375" style="159" customWidth="1"/>
    <col min="788" max="788" width="4.7109375" style="159" customWidth="1"/>
    <col min="789" max="790" width="10.7109375" style="159" customWidth="1"/>
    <col min="791" max="1025" width="9.140625" style="159"/>
    <col min="1026" max="1026" width="9.28515625" style="159" bestFit="1" customWidth="1"/>
    <col min="1027" max="1027" width="9.140625" style="159"/>
    <col min="1028" max="1033" width="0" style="159" hidden="1" customWidth="1"/>
    <col min="1034" max="1035" width="10.7109375" style="159" customWidth="1"/>
    <col min="1036" max="1036" width="4.7109375" style="159" customWidth="1"/>
    <col min="1037" max="1038" width="10.7109375" style="159" customWidth="1"/>
    <col min="1039" max="1039" width="4.7109375" style="159" customWidth="1"/>
    <col min="1040" max="1043" width="10.7109375" style="159" customWidth="1"/>
    <col min="1044" max="1044" width="4.7109375" style="159" customWidth="1"/>
    <col min="1045" max="1046" width="10.7109375" style="159" customWidth="1"/>
    <col min="1047" max="1281" width="9.140625" style="159"/>
    <col min="1282" max="1282" width="9.28515625" style="159" bestFit="1" customWidth="1"/>
    <col min="1283" max="1283" width="9.140625" style="159"/>
    <col min="1284" max="1289" width="0" style="159" hidden="1" customWidth="1"/>
    <col min="1290" max="1291" width="10.7109375" style="159" customWidth="1"/>
    <col min="1292" max="1292" width="4.7109375" style="159" customWidth="1"/>
    <col min="1293" max="1294" width="10.7109375" style="159" customWidth="1"/>
    <col min="1295" max="1295" width="4.7109375" style="159" customWidth="1"/>
    <col min="1296" max="1299" width="10.7109375" style="159" customWidth="1"/>
    <col min="1300" max="1300" width="4.7109375" style="159" customWidth="1"/>
    <col min="1301" max="1302" width="10.7109375" style="159" customWidth="1"/>
    <col min="1303" max="1537" width="9.140625" style="159"/>
    <col min="1538" max="1538" width="9.28515625" style="159" bestFit="1" customWidth="1"/>
    <col min="1539" max="1539" width="9.140625" style="159"/>
    <col min="1540" max="1545" width="0" style="159" hidden="1" customWidth="1"/>
    <col min="1546" max="1547" width="10.7109375" style="159" customWidth="1"/>
    <col min="1548" max="1548" width="4.7109375" style="159" customWidth="1"/>
    <col min="1549" max="1550" width="10.7109375" style="159" customWidth="1"/>
    <col min="1551" max="1551" width="4.7109375" style="159" customWidth="1"/>
    <col min="1552" max="1555" width="10.7109375" style="159" customWidth="1"/>
    <col min="1556" max="1556" width="4.7109375" style="159" customWidth="1"/>
    <col min="1557" max="1558" width="10.7109375" style="159" customWidth="1"/>
    <col min="1559" max="1793" width="9.140625" style="159"/>
    <col min="1794" max="1794" width="9.28515625" style="159" bestFit="1" customWidth="1"/>
    <col min="1795" max="1795" width="9.140625" style="159"/>
    <col min="1796" max="1801" width="0" style="159" hidden="1" customWidth="1"/>
    <col min="1802" max="1803" width="10.7109375" style="159" customWidth="1"/>
    <col min="1804" max="1804" width="4.7109375" style="159" customWidth="1"/>
    <col min="1805" max="1806" width="10.7109375" style="159" customWidth="1"/>
    <col min="1807" max="1807" width="4.7109375" style="159" customWidth="1"/>
    <col min="1808" max="1811" width="10.7109375" style="159" customWidth="1"/>
    <col min="1812" max="1812" width="4.7109375" style="159" customWidth="1"/>
    <col min="1813" max="1814" width="10.7109375" style="159" customWidth="1"/>
    <col min="1815" max="2049" width="9.140625" style="159"/>
    <col min="2050" max="2050" width="9.28515625" style="159" bestFit="1" customWidth="1"/>
    <col min="2051" max="2051" width="9.140625" style="159"/>
    <col min="2052" max="2057" width="0" style="159" hidden="1" customWidth="1"/>
    <col min="2058" max="2059" width="10.7109375" style="159" customWidth="1"/>
    <col min="2060" max="2060" width="4.7109375" style="159" customWidth="1"/>
    <col min="2061" max="2062" width="10.7109375" style="159" customWidth="1"/>
    <col min="2063" max="2063" width="4.7109375" style="159" customWidth="1"/>
    <col min="2064" max="2067" width="10.7109375" style="159" customWidth="1"/>
    <col min="2068" max="2068" width="4.7109375" style="159" customWidth="1"/>
    <col min="2069" max="2070" width="10.7109375" style="159" customWidth="1"/>
    <col min="2071" max="2305" width="9.140625" style="159"/>
    <col min="2306" max="2306" width="9.28515625" style="159" bestFit="1" customWidth="1"/>
    <col min="2307" max="2307" width="9.140625" style="159"/>
    <col min="2308" max="2313" width="0" style="159" hidden="1" customWidth="1"/>
    <col min="2314" max="2315" width="10.7109375" style="159" customWidth="1"/>
    <col min="2316" max="2316" width="4.7109375" style="159" customWidth="1"/>
    <col min="2317" max="2318" width="10.7109375" style="159" customWidth="1"/>
    <col min="2319" max="2319" width="4.7109375" style="159" customWidth="1"/>
    <col min="2320" max="2323" width="10.7109375" style="159" customWidth="1"/>
    <col min="2324" max="2324" width="4.7109375" style="159" customWidth="1"/>
    <col min="2325" max="2326" width="10.7109375" style="159" customWidth="1"/>
    <col min="2327" max="2561" width="9.140625" style="159"/>
    <col min="2562" max="2562" width="9.28515625" style="159" bestFit="1" customWidth="1"/>
    <col min="2563" max="2563" width="9.140625" style="159"/>
    <col min="2564" max="2569" width="0" style="159" hidden="1" customWidth="1"/>
    <col min="2570" max="2571" width="10.7109375" style="159" customWidth="1"/>
    <col min="2572" max="2572" width="4.7109375" style="159" customWidth="1"/>
    <col min="2573" max="2574" width="10.7109375" style="159" customWidth="1"/>
    <col min="2575" max="2575" width="4.7109375" style="159" customWidth="1"/>
    <col min="2576" max="2579" width="10.7109375" style="159" customWidth="1"/>
    <col min="2580" max="2580" width="4.7109375" style="159" customWidth="1"/>
    <col min="2581" max="2582" width="10.7109375" style="159" customWidth="1"/>
    <col min="2583" max="2817" width="9.140625" style="159"/>
    <col min="2818" max="2818" width="9.28515625" style="159" bestFit="1" customWidth="1"/>
    <col min="2819" max="2819" width="9.140625" style="159"/>
    <col min="2820" max="2825" width="0" style="159" hidden="1" customWidth="1"/>
    <col min="2826" max="2827" width="10.7109375" style="159" customWidth="1"/>
    <col min="2828" max="2828" width="4.7109375" style="159" customWidth="1"/>
    <col min="2829" max="2830" width="10.7109375" style="159" customWidth="1"/>
    <col min="2831" max="2831" width="4.7109375" style="159" customWidth="1"/>
    <col min="2832" max="2835" width="10.7109375" style="159" customWidth="1"/>
    <col min="2836" max="2836" width="4.7109375" style="159" customWidth="1"/>
    <col min="2837" max="2838" width="10.7109375" style="159" customWidth="1"/>
    <col min="2839" max="3073" width="9.140625" style="159"/>
    <col min="3074" max="3074" width="9.28515625" style="159" bestFit="1" customWidth="1"/>
    <col min="3075" max="3075" width="9.140625" style="159"/>
    <col min="3076" max="3081" width="0" style="159" hidden="1" customWidth="1"/>
    <col min="3082" max="3083" width="10.7109375" style="159" customWidth="1"/>
    <col min="3084" max="3084" width="4.7109375" style="159" customWidth="1"/>
    <col min="3085" max="3086" width="10.7109375" style="159" customWidth="1"/>
    <col min="3087" max="3087" width="4.7109375" style="159" customWidth="1"/>
    <col min="3088" max="3091" width="10.7109375" style="159" customWidth="1"/>
    <col min="3092" max="3092" width="4.7109375" style="159" customWidth="1"/>
    <col min="3093" max="3094" width="10.7109375" style="159" customWidth="1"/>
    <col min="3095" max="3329" width="9.140625" style="159"/>
    <col min="3330" max="3330" width="9.28515625" style="159" bestFit="1" customWidth="1"/>
    <col min="3331" max="3331" width="9.140625" style="159"/>
    <col min="3332" max="3337" width="0" style="159" hidden="1" customWidth="1"/>
    <col min="3338" max="3339" width="10.7109375" style="159" customWidth="1"/>
    <col min="3340" max="3340" width="4.7109375" style="159" customWidth="1"/>
    <col min="3341" max="3342" width="10.7109375" style="159" customWidth="1"/>
    <col min="3343" max="3343" width="4.7109375" style="159" customWidth="1"/>
    <col min="3344" max="3347" width="10.7109375" style="159" customWidth="1"/>
    <col min="3348" max="3348" width="4.7109375" style="159" customWidth="1"/>
    <col min="3349" max="3350" width="10.7109375" style="159" customWidth="1"/>
    <col min="3351" max="3585" width="9.140625" style="159"/>
    <col min="3586" max="3586" width="9.28515625" style="159" bestFit="1" customWidth="1"/>
    <col min="3587" max="3587" width="9.140625" style="159"/>
    <col min="3588" max="3593" width="0" style="159" hidden="1" customWidth="1"/>
    <col min="3594" max="3595" width="10.7109375" style="159" customWidth="1"/>
    <col min="3596" max="3596" width="4.7109375" style="159" customWidth="1"/>
    <col min="3597" max="3598" width="10.7109375" style="159" customWidth="1"/>
    <col min="3599" max="3599" width="4.7109375" style="159" customWidth="1"/>
    <col min="3600" max="3603" width="10.7109375" style="159" customWidth="1"/>
    <col min="3604" max="3604" width="4.7109375" style="159" customWidth="1"/>
    <col min="3605" max="3606" width="10.7109375" style="159" customWidth="1"/>
    <col min="3607" max="3841" width="9.140625" style="159"/>
    <col min="3842" max="3842" width="9.28515625" style="159" bestFit="1" customWidth="1"/>
    <col min="3843" max="3843" width="9.140625" style="159"/>
    <col min="3844" max="3849" width="0" style="159" hidden="1" customWidth="1"/>
    <col min="3850" max="3851" width="10.7109375" style="159" customWidth="1"/>
    <col min="3852" max="3852" width="4.7109375" style="159" customWidth="1"/>
    <col min="3853" max="3854" width="10.7109375" style="159" customWidth="1"/>
    <col min="3855" max="3855" width="4.7109375" style="159" customWidth="1"/>
    <col min="3856" max="3859" width="10.7109375" style="159" customWidth="1"/>
    <col min="3860" max="3860" width="4.7109375" style="159" customWidth="1"/>
    <col min="3861" max="3862" width="10.7109375" style="159" customWidth="1"/>
    <col min="3863" max="4097" width="9.140625" style="159"/>
    <col min="4098" max="4098" width="9.28515625" style="159" bestFit="1" customWidth="1"/>
    <col min="4099" max="4099" width="9.140625" style="159"/>
    <col min="4100" max="4105" width="0" style="159" hidden="1" customWidth="1"/>
    <col min="4106" max="4107" width="10.7109375" style="159" customWidth="1"/>
    <col min="4108" max="4108" width="4.7109375" style="159" customWidth="1"/>
    <col min="4109" max="4110" width="10.7109375" style="159" customWidth="1"/>
    <col min="4111" max="4111" width="4.7109375" style="159" customWidth="1"/>
    <col min="4112" max="4115" width="10.7109375" style="159" customWidth="1"/>
    <col min="4116" max="4116" width="4.7109375" style="159" customWidth="1"/>
    <col min="4117" max="4118" width="10.7109375" style="159" customWidth="1"/>
    <col min="4119" max="4353" width="9.140625" style="159"/>
    <col min="4354" max="4354" width="9.28515625" style="159" bestFit="1" customWidth="1"/>
    <col min="4355" max="4355" width="9.140625" style="159"/>
    <col min="4356" max="4361" width="0" style="159" hidden="1" customWidth="1"/>
    <col min="4362" max="4363" width="10.7109375" style="159" customWidth="1"/>
    <col min="4364" max="4364" width="4.7109375" style="159" customWidth="1"/>
    <col min="4365" max="4366" width="10.7109375" style="159" customWidth="1"/>
    <col min="4367" max="4367" width="4.7109375" style="159" customWidth="1"/>
    <col min="4368" max="4371" width="10.7109375" style="159" customWidth="1"/>
    <col min="4372" max="4372" width="4.7109375" style="159" customWidth="1"/>
    <col min="4373" max="4374" width="10.7109375" style="159" customWidth="1"/>
    <col min="4375" max="4609" width="9.140625" style="159"/>
    <col min="4610" max="4610" width="9.28515625" style="159" bestFit="1" customWidth="1"/>
    <col min="4611" max="4611" width="9.140625" style="159"/>
    <col min="4612" max="4617" width="0" style="159" hidden="1" customWidth="1"/>
    <col min="4618" max="4619" width="10.7109375" style="159" customWidth="1"/>
    <col min="4620" max="4620" width="4.7109375" style="159" customWidth="1"/>
    <col min="4621" max="4622" width="10.7109375" style="159" customWidth="1"/>
    <col min="4623" max="4623" width="4.7109375" style="159" customWidth="1"/>
    <col min="4624" max="4627" width="10.7109375" style="159" customWidth="1"/>
    <col min="4628" max="4628" width="4.7109375" style="159" customWidth="1"/>
    <col min="4629" max="4630" width="10.7109375" style="159" customWidth="1"/>
    <col min="4631" max="4865" width="9.140625" style="159"/>
    <col min="4866" max="4866" width="9.28515625" style="159" bestFit="1" customWidth="1"/>
    <col min="4867" max="4867" width="9.140625" style="159"/>
    <col min="4868" max="4873" width="0" style="159" hidden="1" customWidth="1"/>
    <col min="4874" max="4875" width="10.7109375" style="159" customWidth="1"/>
    <col min="4876" max="4876" width="4.7109375" style="159" customWidth="1"/>
    <col min="4877" max="4878" width="10.7109375" style="159" customWidth="1"/>
    <col min="4879" max="4879" width="4.7109375" style="159" customWidth="1"/>
    <col min="4880" max="4883" width="10.7109375" style="159" customWidth="1"/>
    <col min="4884" max="4884" width="4.7109375" style="159" customWidth="1"/>
    <col min="4885" max="4886" width="10.7109375" style="159" customWidth="1"/>
    <col min="4887" max="5121" width="9.140625" style="159"/>
    <col min="5122" max="5122" width="9.28515625" style="159" bestFit="1" customWidth="1"/>
    <col min="5123" max="5123" width="9.140625" style="159"/>
    <col min="5124" max="5129" width="0" style="159" hidden="1" customWidth="1"/>
    <col min="5130" max="5131" width="10.7109375" style="159" customWidth="1"/>
    <col min="5132" max="5132" width="4.7109375" style="159" customWidth="1"/>
    <col min="5133" max="5134" width="10.7109375" style="159" customWidth="1"/>
    <col min="5135" max="5135" width="4.7109375" style="159" customWidth="1"/>
    <col min="5136" max="5139" width="10.7109375" style="159" customWidth="1"/>
    <col min="5140" max="5140" width="4.7109375" style="159" customWidth="1"/>
    <col min="5141" max="5142" width="10.7109375" style="159" customWidth="1"/>
    <col min="5143" max="5377" width="9.140625" style="159"/>
    <col min="5378" max="5378" width="9.28515625" style="159" bestFit="1" customWidth="1"/>
    <col min="5379" max="5379" width="9.140625" style="159"/>
    <col min="5380" max="5385" width="0" style="159" hidden="1" customWidth="1"/>
    <col min="5386" max="5387" width="10.7109375" style="159" customWidth="1"/>
    <col min="5388" max="5388" width="4.7109375" style="159" customWidth="1"/>
    <col min="5389" max="5390" width="10.7109375" style="159" customWidth="1"/>
    <col min="5391" max="5391" width="4.7109375" style="159" customWidth="1"/>
    <col min="5392" max="5395" width="10.7109375" style="159" customWidth="1"/>
    <col min="5396" max="5396" width="4.7109375" style="159" customWidth="1"/>
    <col min="5397" max="5398" width="10.7109375" style="159" customWidth="1"/>
    <col min="5399" max="5633" width="9.140625" style="159"/>
    <col min="5634" max="5634" width="9.28515625" style="159" bestFit="1" customWidth="1"/>
    <col min="5635" max="5635" width="9.140625" style="159"/>
    <col min="5636" max="5641" width="0" style="159" hidden="1" customWidth="1"/>
    <col min="5642" max="5643" width="10.7109375" style="159" customWidth="1"/>
    <col min="5644" max="5644" width="4.7109375" style="159" customWidth="1"/>
    <col min="5645" max="5646" width="10.7109375" style="159" customWidth="1"/>
    <col min="5647" max="5647" width="4.7109375" style="159" customWidth="1"/>
    <col min="5648" max="5651" width="10.7109375" style="159" customWidth="1"/>
    <col min="5652" max="5652" width="4.7109375" style="159" customWidth="1"/>
    <col min="5653" max="5654" width="10.7109375" style="159" customWidth="1"/>
    <col min="5655" max="5889" width="9.140625" style="159"/>
    <col min="5890" max="5890" width="9.28515625" style="159" bestFit="1" customWidth="1"/>
    <col min="5891" max="5891" width="9.140625" style="159"/>
    <col min="5892" max="5897" width="0" style="159" hidden="1" customWidth="1"/>
    <col min="5898" max="5899" width="10.7109375" style="159" customWidth="1"/>
    <col min="5900" max="5900" width="4.7109375" style="159" customWidth="1"/>
    <col min="5901" max="5902" width="10.7109375" style="159" customWidth="1"/>
    <col min="5903" max="5903" width="4.7109375" style="159" customWidth="1"/>
    <col min="5904" max="5907" width="10.7109375" style="159" customWidth="1"/>
    <col min="5908" max="5908" width="4.7109375" style="159" customWidth="1"/>
    <col min="5909" max="5910" width="10.7109375" style="159" customWidth="1"/>
    <col min="5911" max="6145" width="9.140625" style="159"/>
    <col min="6146" max="6146" width="9.28515625" style="159" bestFit="1" customWidth="1"/>
    <col min="6147" max="6147" width="9.140625" style="159"/>
    <col min="6148" max="6153" width="0" style="159" hidden="1" customWidth="1"/>
    <col min="6154" max="6155" width="10.7109375" style="159" customWidth="1"/>
    <col min="6156" max="6156" width="4.7109375" style="159" customWidth="1"/>
    <col min="6157" max="6158" width="10.7109375" style="159" customWidth="1"/>
    <col min="6159" max="6159" width="4.7109375" style="159" customWidth="1"/>
    <col min="6160" max="6163" width="10.7109375" style="159" customWidth="1"/>
    <col min="6164" max="6164" width="4.7109375" style="159" customWidth="1"/>
    <col min="6165" max="6166" width="10.7109375" style="159" customWidth="1"/>
    <col min="6167" max="6401" width="9.140625" style="159"/>
    <col min="6402" max="6402" width="9.28515625" style="159" bestFit="1" customWidth="1"/>
    <col min="6403" max="6403" width="9.140625" style="159"/>
    <col min="6404" max="6409" width="0" style="159" hidden="1" customWidth="1"/>
    <col min="6410" max="6411" width="10.7109375" style="159" customWidth="1"/>
    <col min="6412" max="6412" width="4.7109375" style="159" customWidth="1"/>
    <col min="6413" max="6414" width="10.7109375" style="159" customWidth="1"/>
    <col min="6415" max="6415" width="4.7109375" style="159" customWidth="1"/>
    <col min="6416" max="6419" width="10.7109375" style="159" customWidth="1"/>
    <col min="6420" max="6420" width="4.7109375" style="159" customWidth="1"/>
    <col min="6421" max="6422" width="10.7109375" style="159" customWidth="1"/>
    <col min="6423" max="6657" width="9.140625" style="159"/>
    <col min="6658" max="6658" width="9.28515625" style="159" bestFit="1" customWidth="1"/>
    <col min="6659" max="6659" width="9.140625" style="159"/>
    <col min="6660" max="6665" width="0" style="159" hidden="1" customWidth="1"/>
    <col min="6666" max="6667" width="10.7109375" style="159" customWidth="1"/>
    <col min="6668" max="6668" width="4.7109375" style="159" customWidth="1"/>
    <col min="6669" max="6670" width="10.7109375" style="159" customWidth="1"/>
    <col min="6671" max="6671" width="4.7109375" style="159" customWidth="1"/>
    <col min="6672" max="6675" width="10.7109375" style="159" customWidth="1"/>
    <col min="6676" max="6676" width="4.7109375" style="159" customWidth="1"/>
    <col min="6677" max="6678" width="10.7109375" style="159" customWidth="1"/>
    <col min="6679" max="6913" width="9.140625" style="159"/>
    <col min="6914" max="6914" width="9.28515625" style="159" bestFit="1" customWidth="1"/>
    <col min="6915" max="6915" width="9.140625" style="159"/>
    <col min="6916" max="6921" width="0" style="159" hidden="1" customWidth="1"/>
    <col min="6922" max="6923" width="10.7109375" style="159" customWidth="1"/>
    <col min="6924" max="6924" width="4.7109375" style="159" customWidth="1"/>
    <col min="6925" max="6926" width="10.7109375" style="159" customWidth="1"/>
    <col min="6927" max="6927" width="4.7109375" style="159" customWidth="1"/>
    <col min="6928" max="6931" width="10.7109375" style="159" customWidth="1"/>
    <col min="6932" max="6932" width="4.7109375" style="159" customWidth="1"/>
    <col min="6933" max="6934" width="10.7109375" style="159" customWidth="1"/>
    <col min="6935" max="7169" width="9.140625" style="159"/>
    <col min="7170" max="7170" width="9.28515625" style="159" bestFit="1" customWidth="1"/>
    <col min="7171" max="7171" width="9.140625" style="159"/>
    <col min="7172" max="7177" width="0" style="159" hidden="1" customWidth="1"/>
    <col min="7178" max="7179" width="10.7109375" style="159" customWidth="1"/>
    <col min="7180" max="7180" width="4.7109375" style="159" customWidth="1"/>
    <col min="7181" max="7182" width="10.7109375" style="159" customWidth="1"/>
    <col min="7183" max="7183" width="4.7109375" style="159" customWidth="1"/>
    <col min="7184" max="7187" width="10.7109375" style="159" customWidth="1"/>
    <col min="7188" max="7188" width="4.7109375" style="159" customWidth="1"/>
    <col min="7189" max="7190" width="10.7109375" style="159" customWidth="1"/>
    <col min="7191" max="7425" width="9.140625" style="159"/>
    <col min="7426" max="7426" width="9.28515625" style="159" bestFit="1" customWidth="1"/>
    <col min="7427" max="7427" width="9.140625" style="159"/>
    <col min="7428" max="7433" width="0" style="159" hidden="1" customWidth="1"/>
    <col min="7434" max="7435" width="10.7109375" style="159" customWidth="1"/>
    <col min="7436" max="7436" width="4.7109375" style="159" customWidth="1"/>
    <col min="7437" max="7438" width="10.7109375" style="159" customWidth="1"/>
    <col min="7439" max="7439" width="4.7109375" style="159" customWidth="1"/>
    <col min="7440" max="7443" width="10.7109375" style="159" customWidth="1"/>
    <col min="7444" max="7444" width="4.7109375" style="159" customWidth="1"/>
    <col min="7445" max="7446" width="10.7109375" style="159" customWidth="1"/>
    <col min="7447" max="7681" width="9.140625" style="159"/>
    <col min="7682" max="7682" width="9.28515625" style="159" bestFit="1" customWidth="1"/>
    <col min="7683" max="7683" width="9.140625" style="159"/>
    <col min="7684" max="7689" width="0" style="159" hidden="1" customWidth="1"/>
    <col min="7690" max="7691" width="10.7109375" style="159" customWidth="1"/>
    <col min="7692" max="7692" width="4.7109375" style="159" customWidth="1"/>
    <col min="7693" max="7694" width="10.7109375" style="159" customWidth="1"/>
    <col min="7695" max="7695" width="4.7109375" style="159" customWidth="1"/>
    <col min="7696" max="7699" width="10.7109375" style="159" customWidth="1"/>
    <col min="7700" max="7700" width="4.7109375" style="159" customWidth="1"/>
    <col min="7701" max="7702" width="10.7109375" style="159" customWidth="1"/>
    <col min="7703" max="7937" width="9.140625" style="159"/>
    <col min="7938" max="7938" width="9.28515625" style="159" bestFit="1" customWidth="1"/>
    <col min="7939" max="7939" width="9.140625" style="159"/>
    <col min="7940" max="7945" width="0" style="159" hidden="1" customWidth="1"/>
    <col min="7946" max="7947" width="10.7109375" style="159" customWidth="1"/>
    <col min="7948" max="7948" width="4.7109375" style="159" customWidth="1"/>
    <col min="7949" max="7950" width="10.7109375" style="159" customWidth="1"/>
    <col min="7951" max="7951" width="4.7109375" style="159" customWidth="1"/>
    <col min="7952" max="7955" width="10.7109375" style="159" customWidth="1"/>
    <col min="7956" max="7956" width="4.7109375" style="159" customWidth="1"/>
    <col min="7957" max="7958" width="10.7109375" style="159" customWidth="1"/>
    <col min="7959" max="8193" width="9.140625" style="159"/>
    <col min="8194" max="8194" width="9.28515625" style="159" bestFit="1" customWidth="1"/>
    <col min="8195" max="8195" width="9.140625" style="159"/>
    <col min="8196" max="8201" width="0" style="159" hidden="1" customWidth="1"/>
    <col min="8202" max="8203" width="10.7109375" style="159" customWidth="1"/>
    <col min="8204" max="8204" width="4.7109375" style="159" customWidth="1"/>
    <col min="8205" max="8206" width="10.7109375" style="159" customWidth="1"/>
    <col min="8207" max="8207" width="4.7109375" style="159" customWidth="1"/>
    <col min="8208" max="8211" width="10.7109375" style="159" customWidth="1"/>
    <col min="8212" max="8212" width="4.7109375" style="159" customWidth="1"/>
    <col min="8213" max="8214" width="10.7109375" style="159" customWidth="1"/>
    <col min="8215" max="8449" width="9.140625" style="159"/>
    <col min="8450" max="8450" width="9.28515625" style="159" bestFit="1" customWidth="1"/>
    <col min="8451" max="8451" width="9.140625" style="159"/>
    <col min="8452" max="8457" width="0" style="159" hidden="1" customWidth="1"/>
    <col min="8458" max="8459" width="10.7109375" style="159" customWidth="1"/>
    <col min="8460" max="8460" width="4.7109375" style="159" customWidth="1"/>
    <col min="8461" max="8462" width="10.7109375" style="159" customWidth="1"/>
    <col min="8463" max="8463" width="4.7109375" style="159" customWidth="1"/>
    <col min="8464" max="8467" width="10.7109375" style="159" customWidth="1"/>
    <col min="8468" max="8468" width="4.7109375" style="159" customWidth="1"/>
    <col min="8469" max="8470" width="10.7109375" style="159" customWidth="1"/>
    <col min="8471" max="8705" width="9.140625" style="159"/>
    <col min="8706" max="8706" width="9.28515625" style="159" bestFit="1" customWidth="1"/>
    <col min="8707" max="8707" width="9.140625" style="159"/>
    <col min="8708" max="8713" width="0" style="159" hidden="1" customWidth="1"/>
    <col min="8714" max="8715" width="10.7109375" style="159" customWidth="1"/>
    <col min="8716" max="8716" width="4.7109375" style="159" customWidth="1"/>
    <col min="8717" max="8718" width="10.7109375" style="159" customWidth="1"/>
    <col min="8719" max="8719" width="4.7109375" style="159" customWidth="1"/>
    <col min="8720" max="8723" width="10.7109375" style="159" customWidth="1"/>
    <col min="8724" max="8724" width="4.7109375" style="159" customWidth="1"/>
    <col min="8725" max="8726" width="10.7109375" style="159" customWidth="1"/>
    <col min="8727" max="8961" width="9.140625" style="159"/>
    <col min="8962" max="8962" width="9.28515625" style="159" bestFit="1" customWidth="1"/>
    <col min="8963" max="8963" width="9.140625" style="159"/>
    <col min="8964" max="8969" width="0" style="159" hidden="1" customWidth="1"/>
    <col min="8970" max="8971" width="10.7109375" style="159" customWidth="1"/>
    <col min="8972" max="8972" width="4.7109375" style="159" customWidth="1"/>
    <col min="8973" max="8974" width="10.7109375" style="159" customWidth="1"/>
    <col min="8975" max="8975" width="4.7109375" style="159" customWidth="1"/>
    <col min="8976" max="8979" width="10.7109375" style="159" customWidth="1"/>
    <col min="8980" max="8980" width="4.7109375" style="159" customWidth="1"/>
    <col min="8981" max="8982" width="10.7109375" style="159" customWidth="1"/>
    <col min="8983" max="9217" width="9.140625" style="159"/>
    <col min="9218" max="9218" width="9.28515625" style="159" bestFit="1" customWidth="1"/>
    <col min="9219" max="9219" width="9.140625" style="159"/>
    <col min="9220" max="9225" width="0" style="159" hidden="1" customWidth="1"/>
    <col min="9226" max="9227" width="10.7109375" style="159" customWidth="1"/>
    <col min="9228" max="9228" width="4.7109375" style="159" customWidth="1"/>
    <col min="9229" max="9230" width="10.7109375" style="159" customWidth="1"/>
    <col min="9231" max="9231" width="4.7109375" style="159" customWidth="1"/>
    <col min="9232" max="9235" width="10.7109375" style="159" customWidth="1"/>
    <col min="9236" max="9236" width="4.7109375" style="159" customWidth="1"/>
    <col min="9237" max="9238" width="10.7109375" style="159" customWidth="1"/>
    <col min="9239" max="9473" width="9.140625" style="159"/>
    <col min="9474" max="9474" width="9.28515625" style="159" bestFit="1" customWidth="1"/>
    <col min="9475" max="9475" width="9.140625" style="159"/>
    <col min="9476" max="9481" width="0" style="159" hidden="1" customWidth="1"/>
    <col min="9482" max="9483" width="10.7109375" style="159" customWidth="1"/>
    <col min="9484" max="9484" width="4.7109375" style="159" customWidth="1"/>
    <col min="9485" max="9486" width="10.7109375" style="159" customWidth="1"/>
    <col min="9487" max="9487" width="4.7109375" style="159" customWidth="1"/>
    <col min="9488" max="9491" width="10.7109375" style="159" customWidth="1"/>
    <col min="9492" max="9492" width="4.7109375" style="159" customWidth="1"/>
    <col min="9493" max="9494" width="10.7109375" style="159" customWidth="1"/>
    <col min="9495" max="9729" width="9.140625" style="159"/>
    <col min="9730" max="9730" width="9.28515625" style="159" bestFit="1" customWidth="1"/>
    <col min="9731" max="9731" width="9.140625" style="159"/>
    <col min="9732" max="9737" width="0" style="159" hidden="1" customWidth="1"/>
    <col min="9738" max="9739" width="10.7109375" style="159" customWidth="1"/>
    <col min="9740" max="9740" width="4.7109375" style="159" customWidth="1"/>
    <col min="9741" max="9742" width="10.7109375" style="159" customWidth="1"/>
    <col min="9743" max="9743" width="4.7109375" style="159" customWidth="1"/>
    <col min="9744" max="9747" width="10.7109375" style="159" customWidth="1"/>
    <col min="9748" max="9748" width="4.7109375" style="159" customWidth="1"/>
    <col min="9749" max="9750" width="10.7109375" style="159" customWidth="1"/>
    <col min="9751" max="9985" width="9.140625" style="159"/>
    <col min="9986" max="9986" width="9.28515625" style="159" bestFit="1" customWidth="1"/>
    <col min="9987" max="9987" width="9.140625" style="159"/>
    <col min="9988" max="9993" width="0" style="159" hidden="1" customWidth="1"/>
    <col min="9994" max="9995" width="10.7109375" style="159" customWidth="1"/>
    <col min="9996" max="9996" width="4.7109375" style="159" customWidth="1"/>
    <col min="9997" max="9998" width="10.7109375" style="159" customWidth="1"/>
    <col min="9999" max="9999" width="4.7109375" style="159" customWidth="1"/>
    <col min="10000" max="10003" width="10.7109375" style="159" customWidth="1"/>
    <col min="10004" max="10004" width="4.7109375" style="159" customWidth="1"/>
    <col min="10005" max="10006" width="10.7109375" style="159" customWidth="1"/>
    <col min="10007" max="10241" width="9.140625" style="159"/>
    <col min="10242" max="10242" width="9.28515625" style="159" bestFit="1" customWidth="1"/>
    <col min="10243" max="10243" width="9.140625" style="159"/>
    <col min="10244" max="10249" width="0" style="159" hidden="1" customWidth="1"/>
    <col min="10250" max="10251" width="10.7109375" style="159" customWidth="1"/>
    <col min="10252" max="10252" width="4.7109375" style="159" customWidth="1"/>
    <col min="10253" max="10254" width="10.7109375" style="159" customWidth="1"/>
    <col min="10255" max="10255" width="4.7109375" style="159" customWidth="1"/>
    <col min="10256" max="10259" width="10.7109375" style="159" customWidth="1"/>
    <col min="10260" max="10260" width="4.7109375" style="159" customWidth="1"/>
    <col min="10261" max="10262" width="10.7109375" style="159" customWidth="1"/>
    <col min="10263" max="10497" width="9.140625" style="159"/>
    <col min="10498" max="10498" width="9.28515625" style="159" bestFit="1" customWidth="1"/>
    <col min="10499" max="10499" width="9.140625" style="159"/>
    <col min="10500" max="10505" width="0" style="159" hidden="1" customWidth="1"/>
    <col min="10506" max="10507" width="10.7109375" style="159" customWidth="1"/>
    <col min="10508" max="10508" width="4.7109375" style="159" customWidth="1"/>
    <col min="10509" max="10510" width="10.7109375" style="159" customWidth="1"/>
    <col min="10511" max="10511" width="4.7109375" style="159" customWidth="1"/>
    <col min="10512" max="10515" width="10.7109375" style="159" customWidth="1"/>
    <col min="10516" max="10516" width="4.7109375" style="159" customWidth="1"/>
    <col min="10517" max="10518" width="10.7109375" style="159" customWidth="1"/>
    <col min="10519" max="10753" width="9.140625" style="159"/>
    <col min="10754" max="10754" width="9.28515625" style="159" bestFit="1" customWidth="1"/>
    <col min="10755" max="10755" width="9.140625" style="159"/>
    <col min="10756" max="10761" width="0" style="159" hidden="1" customWidth="1"/>
    <col min="10762" max="10763" width="10.7109375" style="159" customWidth="1"/>
    <col min="10764" max="10764" width="4.7109375" style="159" customWidth="1"/>
    <col min="10765" max="10766" width="10.7109375" style="159" customWidth="1"/>
    <col min="10767" max="10767" width="4.7109375" style="159" customWidth="1"/>
    <col min="10768" max="10771" width="10.7109375" style="159" customWidth="1"/>
    <col min="10772" max="10772" width="4.7109375" style="159" customWidth="1"/>
    <col min="10773" max="10774" width="10.7109375" style="159" customWidth="1"/>
    <col min="10775" max="11009" width="9.140625" style="159"/>
    <col min="11010" max="11010" width="9.28515625" style="159" bestFit="1" customWidth="1"/>
    <col min="11011" max="11011" width="9.140625" style="159"/>
    <col min="11012" max="11017" width="0" style="159" hidden="1" customWidth="1"/>
    <col min="11018" max="11019" width="10.7109375" style="159" customWidth="1"/>
    <col min="11020" max="11020" width="4.7109375" style="159" customWidth="1"/>
    <col min="11021" max="11022" width="10.7109375" style="159" customWidth="1"/>
    <col min="11023" max="11023" width="4.7109375" style="159" customWidth="1"/>
    <col min="11024" max="11027" width="10.7109375" style="159" customWidth="1"/>
    <col min="11028" max="11028" width="4.7109375" style="159" customWidth="1"/>
    <col min="11029" max="11030" width="10.7109375" style="159" customWidth="1"/>
    <col min="11031" max="11265" width="9.140625" style="159"/>
    <col min="11266" max="11266" width="9.28515625" style="159" bestFit="1" customWidth="1"/>
    <col min="11267" max="11267" width="9.140625" style="159"/>
    <col min="11268" max="11273" width="0" style="159" hidden="1" customWidth="1"/>
    <col min="11274" max="11275" width="10.7109375" style="159" customWidth="1"/>
    <col min="11276" max="11276" width="4.7109375" style="159" customWidth="1"/>
    <col min="11277" max="11278" width="10.7109375" style="159" customWidth="1"/>
    <col min="11279" max="11279" width="4.7109375" style="159" customWidth="1"/>
    <col min="11280" max="11283" width="10.7109375" style="159" customWidth="1"/>
    <col min="11284" max="11284" width="4.7109375" style="159" customWidth="1"/>
    <col min="11285" max="11286" width="10.7109375" style="159" customWidth="1"/>
    <col min="11287" max="11521" width="9.140625" style="159"/>
    <col min="11522" max="11522" width="9.28515625" style="159" bestFit="1" customWidth="1"/>
    <col min="11523" max="11523" width="9.140625" style="159"/>
    <col min="11524" max="11529" width="0" style="159" hidden="1" customWidth="1"/>
    <col min="11530" max="11531" width="10.7109375" style="159" customWidth="1"/>
    <col min="11532" max="11532" width="4.7109375" style="159" customWidth="1"/>
    <col min="11533" max="11534" width="10.7109375" style="159" customWidth="1"/>
    <col min="11535" max="11535" width="4.7109375" style="159" customWidth="1"/>
    <col min="11536" max="11539" width="10.7109375" style="159" customWidth="1"/>
    <col min="11540" max="11540" width="4.7109375" style="159" customWidth="1"/>
    <col min="11541" max="11542" width="10.7109375" style="159" customWidth="1"/>
    <col min="11543" max="11777" width="9.140625" style="159"/>
    <col min="11778" max="11778" width="9.28515625" style="159" bestFit="1" customWidth="1"/>
    <col min="11779" max="11779" width="9.140625" style="159"/>
    <col min="11780" max="11785" width="0" style="159" hidden="1" customWidth="1"/>
    <col min="11786" max="11787" width="10.7109375" style="159" customWidth="1"/>
    <col min="11788" max="11788" width="4.7109375" style="159" customWidth="1"/>
    <col min="11789" max="11790" width="10.7109375" style="159" customWidth="1"/>
    <col min="11791" max="11791" width="4.7109375" style="159" customWidth="1"/>
    <col min="11792" max="11795" width="10.7109375" style="159" customWidth="1"/>
    <col min="11796" max="11796" width="4.7109375" style="159" customWidth="1"/>
    <col min="11797" max="11798" width="10.7109375" style="159" customWidth="1"/>
    <col min="11799" max="12033" width="9.140625" style="159"/>
    <col min="12034" max="12034" width="9.28515625" style="159" bestFit="1" customWidth="1"/>
    <col min="12035" max="12035" width="9.140625" style="159"/>
    <col min="12036" max="12041" width="0" style="159" hidden="1" customWidth="1"/>
    <col min="12042" max="12043" width="10.7109375" style="159" customWidth="1"/>
    <col min="12044" max="12044" width="4.7109375" style="159" customWidth="1"/>
    <col min="12045" max="12046" width="10.7109375" style="159" customWidth="1"/>
    <col min="12047" max="12047" width="4.7109375" style="159" customWidth="1"/>
    <col min="12048" max="12051" width="10.7109375" style="159" customWidth="1"/>
    <col min="12052" max="12052" width="4.7109375" style="159" customWidth="1"/>
    <col min="12053" max="12054" width="10.7109375" style="159" customWidth="1"/>
    <col min="12055" max="12289" width="9.140625" style="159"/>
    <col min="12290" max="12290" width="9.28515625" style="159" bestFit="1" customWidth="1"/>
    <col min="12291" max="12291" width="9.140625" style="159"/>
    <col min="12292" max="12297" width="0" style="159" hidden="1" customWidth="1"/>
    <col min="12298" max="12299" width="10.7109375" style="159" customWidth="1"/>
    <col min="12300" max="12300" width="4.7109375" style="159" customWidth="1"/>
    <col min="12301" max="12302" width="10.7109375" style="159" customWidth="1"/>
    <col min="12303" max="12303" width="4.7109375" style="159" customWidth="1"/>
    <col min="12304" max="12307" width="10.7109375" style="159" customWidth="1"/>
    <col min="12308" max="12308" width="4.7109375" style="159" customWidth="1"/>
    <col min="12309" max="12310" width="10.7109375" style="159" customWidth="1"/>
    <col min="12311" max="12545" width="9.140625" style="159"/>
    <col min="12546" max="12546" width="9.28515625" style="159" bestFit="1" customWidth="1"/>
    <col min="12547" max="12547" width="9.140625" style="159"/>
    <col min="12548" max="12553" width="0" style="159" hidden="1" customWidth="1"/>
    <col min="12554" max="12555" width="10.7109375" style="159" customWidth="1"/>
    <col min="12556" max="12556" width="4.7109375" style="159" customWidth="1"/>
    <col min="12557" max="12558" width="10.7109375" style="159" customWidth="1"/>
    <col min="12559" max="12559" width="4.7109375" style="159" customWidth="1"/>
    <col min="12560" max="12563" width="10.7109375" style="159" customWidth="1"/>
    <col min="12564" max="12564" width="4.7109375" style="159" customWidth="1"/>
    <col min="12565" max="12566" width="10.7109375" style="159" customWidth="1"/>
    <col min="12567" max="12801" width="9.140625" style="159"/>
    <col min="12802" max="12802" width="9.28515625" style="159" bestFit="1" customWidth="1"/>
    <col min="12803" max="12803" width="9.140625" style="159"/>
    <col min="12804" max="12809" width="0" style="159" hidden="1" customWidth="1"/>
    <col min="12810" max="12811" width="10.7109375" style="159" customWidth="1"/>
    <col min="12812" max="12812" width="4.7109375" style="159" customWidth="1"/>
    <col min="12813" max="12814" width="10.7109375" style="159" customWidth="1"/>
    <col min="12815" max="12815" width="4.7109375" style="159" customWidth="1"/>
    <col min="12816" max="12819" width="10.7109375" style="159" customWidth="1"/>
    <col min="12820" max="12820" width="4.7109375" style="159" customWidth="1"/>
    <col min="12821" max="12822" width="10.7109375" style="159" customWidth="1"/>
    <col min="12823" max="13057" width="9.140625" style="159"/>
    <col min="13058" max="13058" width="9.28515625" style="159" bestFit="1" customWidth="1"/>
    <col min="13059" max="13059" width="9.140625" style="159"/>
    <col min="13060" max="13065" width="0" style="159" hidden="1" customWidth="1"/>
    <col min="13066" max="13067" width="10.7109375" style="159" customWidth="1"/>
    <col min="13068" max="13068" width="4.7109375" style="159" customWidth="1"/>
    <col min="13069" max="13070" width="10.7109375" style="159" customWidth="1"/>
    <col min="13071" max="13071" width="4.7109375" style="159" customWidth="1"/>
    <col min="13072" max="13075" width="10.7109375" style="159" customWidth="1"/>
    <col min="13076" max="13076" width="4.7109375" style="159" customWidth="1"/>
    <col min="13077" max="13078" width="10.7109375" style="159" customWidth="1"/>
    <col min="13079" max="13313" width="9.140625" style="159"/>
    <col min="13314" max="13314" width="9.28515625" style="159" bestFit="1" customWidth="1"/>
    <col min="13315" max="13315" width="9.140625" style="159"/>
    <col min="13316" max="13321" width="0" style="159" hidden="1" customWidth="1"/>
    <col min="13322" max="13323" width="10.7109375" style="159" customWidth="1"/>
    <col min="13324" max="13324" width="4.7109375" style="159" customWidth="1"/>
    <col min="13325" max="13326" width="10.7109375" style="159" customWidth="1"/>
    <col min="13327" max="13327" width="4.7109375" style="159" customWidth="1"/>
    <col min="13328" max="13331" width="10.7109375" style="159" customWidth="1"/>
    <col min="13332" max="13332" width="4.7109375" style="159" customWidth="1"/>
    <col min="13333" max="13334" width="10.7109375" style="159" customWidth="1"/>
    <col min="13335" max="13569" width="9.140625" style="159"/>
    <col min="13570" max="13570" width="9.28515625" style="159" bestFit="1" customWidth="1"/>
    <col min="13571" max="13571" width="9.140625" style="159"/>
    <col min="13572" max="13577" width="0" style="159" hidden="1" customWidth="1"/>
    <col min="13578" max="13579" width="10.7109375" style="159" customWidth="1"/>
    <col min="13580" max="13580" width="4.7109375" style="159" customWidth="1"/>
    <col min="13581" max="13582" width="10.7109375" style="159" customWidth="1"/>
    <col min="13583" max="13583" width="4.7109375" style="159" customWidth="1"/>
    <col min="13584" max="13587" width="10.7109375" style="159" customWidth="1"/>
    <col min="13588" max="13588" width="4.7109375" style="159" customWidth="1"/>
    <col min="13589" max="13590" width="10.7109375" style="159" customWidth="1"/>
    <col min="13591" max="13825" width="9.140625" style="159"/>
    <col min="13826" max="13826" width="9.28515625" style="159" bestFit="1" customWidth="1"/>
    <col min="13827" max="13827" width="9.140625" style="159"/>
    <col min="13828" max="13833" width="0" style="159" hidden="1" customWidth="1"/>
    <col min="13834" max="13835" width="10.7109375" style="159" customWidth="1"/>
    <col min="13836" max="13836" width="4.7109375" style="159" customWidth="1"/>
    <col min="13837" max="13838" width="10.7109375" style="159" customWidth="1"/>
    <col min="13839" max="13839" width="4.7109375" style="159" customWidth="1"/>
    <col min="13840" max="13843" width="10.7109375" style="159" customWidth="1"/>
    <col min="13844" max="13844" width="4.7109375" style="159" customWidth="1"/>
    <col min="13845" max="13846" width="10.7109375" style="159" customWidth="1"/>
    <col min="13847" max="14081" width="9.140625" style="159"/>
    <col min="14082" max="14082" width="9.28515625" style="159" bestFit="1" customWidth="1"/>
    <col min="14083" max="14083" width="9.140625" style="159"/>
    <col min="14084" max="14089" width="0" style="159" hidden="1" customWidth="1"/>
    <col min="14090" max="14091" width="10.7109375" style="159" customWidth="1"/>
    <col min="14092" max="14092" width="4.7109375" style="159" customWidth="1"/>
    <col min="14093" max="14094" width="10.7109375" style="159" customWidth="1"/>
    <col min="14095" max="14095" width="4.7109375" style="159" customWidth="1"/>
    <col min="14096" max="14099" width="10.7109375" style="159" customWidth="1"/>
    <col min="14100" max="14100" width="4.7109375" style="159" customWidth="1"/>
    <col min="14101" max="14102" width="10.7109375" style="159" customWidth="1"/>
    <col min="14103" max="14337" width="9.140625" style="159"/>
    <col min="14338" max="14338" width="9.28515625" style="159" bestFit="1" customWidth="1"/>
    <col min="14339" max="14339" width="9.140625" style="159"/>
    <col min="14340" max="14345" width="0" style="159" hidden="1" customWidth="1"/>
    <col min="14346" max="14347" width="10.7109375" style="159" customWidth="1"/>
    <col min="14348" max="14348" width="4.7109375" style="159" customWidth="1"/>
    <col min="14349" max="14350" width="10.7109375" style="159" customWidth="1"/>
    <col min="14351" max="14351" width="4.7109375" style="159" customWidth="1"/>
    <col min="14352" max="14355" width="10.7109375" style="159" customWidth="1"/>
    <col min="14356" max="14356" width="4.7109375" style="159" customWidth="1"/>
    <col min="14357" max="14358" width="10.7109375" style="159" customWidth="1"/>
    <col min="14359" max="14593" width="9.140625" style="159"/>
    <col min="14594" max="14594" width="9.28515625" style="159" bestFit="1" customWidth="1"/>
    <col min="14595" max="14595" width="9.140625" style="159"/>
    <col min="14596" max="14601" width="0" style="159" hidden="1" customWidth="1"/>
    <col min="14602" max="14603" width="10.7109375" style="159" customWidth="1"/>
    <col min="14604" max="14604" width="4.7109375" style="159" customWidth="1"/>
    <col min="14605" max="14606" width="10.7109375" style="159" customWidth="1"/>
    <col min="14607" max="14607" width="4.7109375" style="159" customWidth="1"/>
    <col min="14608" max="14611" width="10.7109375" style="159" customWidth="1"/>
    <col min="14612" max="14612" width="4.7109375" style="159" customWidth="1"/>
    <col min="14613" max="14614" width="10.7109375" style="159" customWidth="1"/>
    <col min="14615" max="14849" width="9.140625" style="159"/>
    <col min="14850" max="14850" width="9.28515625" style="159" bestFit="1" customWidth="1"/>
    <col min="14851" max="14851" width="9.140625" style="159"/>
    <col min="14852" max="14857" width="0" style="159" hidden="1" customWidth="1"/>
    <col min="14858" max="14859" width="10.7109375" style="159" customWidth="1"/>
    <col min="14860" max="14860" width="4.7109375" style="159" customWidth="1"/>
    <col min="14861" max="14862" width="10.7109375" style="159" customWidth="1"/>
    <col min="14863" max="14863" width="4.7109375" style="159" customWidth="1"/>
    <col min="14864" max="14867" width="10.7109375" style="159" customWidth="1"/>
    <col min="14868" max="14868" width="4.7109375" style="159" customWidth="1"/>
    <col min="14869" max="14870" width="10.7109375" style="159" customWidth="1"/>
    <col min="14871" max="15105" width="9.140625" style="159"/>
    <col min="15106" max="15106" width="9.28515625" style="159" bestFit="1" customWidth="1"/>
    <col min="15107" max="15107" width="9.140625" style="159"/>
    <col min="15108" max="15113" width="0" style="159" hidden="1" customWidth="1"/>
    <col min="15114" max="15115" width="10.7109375" style="159" customWidth="1"/>
    <col min="15116" max="15116" width="4.7109375" style="159" customWidth="1"/>
    <col min="15117" max="15118" width="10.7109375" style="159" customWidth="1"/>
    <col min="15119" max="15119" width="4.7109375" style="159" customWidth="1"/>
    <col min="15120" max="15123" width="10.7109375" style="159" customWidth="1"/>
    <col min="15124" max="15124" width="4.7109375" style="159" customWidth="1"/>
    <col min="15125" max="15126" width="10.7109375" style="159" customWidth="1"/>
    <col min="15127" max="15361" width="9.140625" style="159"/>
    <col min="15362" max="15362" width="9.28515625" style="159" bestFit="1" customWidth="1"/>
    <col min="15363" max="15363" width="9.140625" style="159"/>
    <col min="15364" max="15369" width="0" style="159" hidden="1" customWidth="1"/>
    <col min="15370" max="15371" width="10.7109375" style="159" customWidth="1"/>
    <col min="15372" max="15372" width="4.7109375" style="159" customWidth="1"/>
    <col min="15373" max="15374" width="10.7109375" style="159" customWidth="1"/>
    <col min="15375" max="15375" width="4.7109375" style="159" customWidth="1"/>
    <col min="15376" max="15379" width="10.7109375" style="159" customWidth="1"/>
    <col min="15380" max="15380" width="4.7109375" style="159" customWidth="1"/>
    <col min="15381" max="15382" width="10.7109375" style="159" customWidth="1"/>
    <col min="15383" max="15617" width="9.140625" style="159"/>
    <col min="15618" max="15618" width="9.28515625" style="159" bestFit="1" customWidth="1"/>
    <col min="15619" max="15619" width="9.140625" style="159"/>
    <col min="15620" max="15625" width="0" style="159" hidden="1" customWidth="1"/>
    <col min="15626" max="15627" width="10.7109375" style="159" customWidth="1"/>
    <col min="15628" max="15628" width="4.7109375" style="159" customWidth="1"/>
    <col min="15629" max="15630" width="10.7109375" style="159" customWidth="1"/>
    <col min="15631" max="15631" width="4.7109375" style="159" customWidth="1"/>
    <col min="15632" max="15635" width="10.7109375" style="159" customWidth="1"/>
    <col min="15636" max="15636" width="4.7109375" style="159" customWidth="1"/>
    <col min="15637" max="15638" width="10.7109375" style="159" customWidth="1"/>
    <col min="15639" max="15873" width="9.140625" style="159"/>
    <col min="15874" max="15874" width="9.28515625" style="159" bestFit="1" customWidth="1"/>
    <col min="15875" max="15875" width="9.140625" style="159"/>
    <col min="15876" max="15881" width="0" style="159" hidden="1" customWidth="1"/>
    <col min="15882" max="15883" width="10.7109375" style="159" customWidth="1"/>
    <col min="15884" max="15884" width="4.7109375" style="159" customWidth="1"/>
    <col min="15885" max="15886" width="10.7109375" style="159" customWidth="1"/>
    <col min="15887" max="15887" width="4.7109375" style="159" customWidth="1"/>
    <col min="15888" max="15891" width="10.7109375" style="159" customWidth="1"/>
    <col min="15892" max="15892" width="4.7109375" style="159" customWidth="1"/>
    <col min="15893" max="15894" width="10.7109375" style="159" customWidth="1"/>
    <col min="15895" max="16129" width="9.140625" style="159"/>
    <col min="16130" max="16130" width="9.28515625" style="159" bestFit="1" customWidth="1"/>
    <col min="16131" max="16131" width="9.140625" style="159"/>
    <col min="16132" max="16137" width="0" style="159" hidden="1" customWidth="1"/>
    <col min="16138" max="16139" width="10.7109375" style="159" customWidth="1"/>
    <col min="16140" max="16140" width="4.7109375" style="159" customWidth="1"/>
    <col min="16141" max="16142" width="10.7109375" style="159" customWidth="1"/>
    <col min="16143" max="16143" width="4.7109375" style="159" customWidth="1"/>
    <col min="16144" max="16147" width="10.7109375" style="159" customWidth="1"/>
    <col min="16148" max="16148" width="4.7109375" style="159" customWidth="1"/>
    <col min="16149" max="16150" width="10.7109375" style="159" customWidth="1"/>
    <col min="16151" max="16384" width="9.140625" style="159"/>
  </cols>
  <sheetData>
    <row r="1" spans="1:21">
      <c r="I1" s="160" t="s">
        <v>97</v>
      </c>
      <c r="N1" s="161"/>
      <c r="O1" s="161"/>
      <c r="P1" s="161"/>
      <c r="R1" s="160"/>
      <c r="S1" s="160"/>
      <c r="T1" s="162"/>
    </row>
    <row r="2" spans="1:21">
      <c r="I2" s="160" t="s">
        <v>98</v>
      </c>
      <c r="N2" s="161"/>
      <c r="O2" s="161"/>
      <c r="P2" s="161"/>
      <c r="R2" s="160"/>
      <c r="S2" s="160"/>
      <c r="T2" s="162"/>
    </row>
    <row r="6" spans="1:21">
      <c r="A6" s="262" t="s">
        <v>99</v>
      </c>
      <c r="B6" s="262"/>
      <c r="C6" s="163"/>
      <c r="D6" s="262" t="s">
        <v>100</v>
      </c>
      <c r="E6" s="262"/>
      <c r="F6" s="163"/>
      <c r="G6" s="262" t="s">
        <v>101</v>
      </c>
      <c r="H6" s="265"/>
      <c r="I6" s="164"/>
      <c r="J6" s="262" t="s">
        <v>102</v>
      </c>
      <c r="K6" s="262"/>
      <c r="L6" s="165"/>
      <c r="M6" s="262" t="s">
        <v>103</v>
      </c>
      <c r="N6" s="262"/>
      <c r="O6" s="165"/>
      <c r="P6" s="262" t="s">
        <v>104</v>
      </c>
      <c r="Q6" s="262"/>
      <c r="R6" s="262" t="s">
        <v>105</v>
      </c>
      <c r="S6" s="262"/>
    </row>
    <row r="7" spans="1:21">
      <c r="A7" s="263" t="s">
        <v>106</v>
      </c>
      <c r="B7" s="263"/>
      <c r="C7" s="166"/>
      <c r="D7" s="263" t="s">
        <v>107</v>
      </c>
      <c r="E7" s="263"/>
      <c r="F7" s="166"/>
      <c r="G7" s="263" t="s">
        <v>107</v>
      </c>
      <c r="H7" s="264"/>
      <c r="I7" s="164"/>
      <c r="J7" s="263" t="s">
        <v>108</v>
      </c>
      <c r="K7" s="264"/>
      <c r="L7" s="167"/>
      <c r="M7" s="263" t="s">
        <v>107</v>
      </c>
      <c r="N7" s="263"/>
      <c r="O7" s="167"/>
      <c r="P7" s="263" t="s">
        <v>109</v>
      </c>
      <c r="Q7" s="263"/>
      <c r="R7" s="263" t="s">
        <v>108</v>
      </c>
      <c r="S7" s="263"/>
    </row>
    <row r="8" spans="1:21">
      <c r="A8" s="167"/>
      <c r="B8" s="167"/>
      <c r="C8" s="167"/>
      <c r="D8" s="167"/>
      <c r="E8" s="167"/>
      <c r="F8" s="167"/>
      <c r="G8" s="167"/>
      <c r="H8" s="164"/>
      <c r="I8" s="164"/>
      <c r="J8" s="167"/>
      <c r="K8" s="167"/>
      <c r="L8" s="167"/>
      <c r="M8" s="167"/>
      <c r="N8" s="167"/>
      <c r="O8" s="167"/>
      <c r="P8" s="167"/>
      <c r="Q8" s="167"/>
      <c r="R8" s="167"/>
      <c r="S8" s="167"/>
    </row>
    <row r="9" spans="1:21">
      <c r="A9" s="168" t="s">
        <v>110</v>
      </c>
      <c r="B9" s="168" t="s">
        <v>111</v>
      </c>
      <c r="C9" s="168"/>
      <c r="D9" s="163" t="s">
        <v>112</v>
      </c>
      <c r="E9" s="168" t="s">
        <v>113</v>
      </c>
      <c r="F9" s="165"/>
      <c r="G9" s="168" t="s">
        <v>114</v>
      </c>
      <c r="H9" s="168" t="s">
        <v>113</v>
      </c>
      <c r="I9" s="164"/>
      <c r="J9" s="168" t="s">
        <v>115</v>
      </c>
      <c r="K9" s="168" t="s">
        <v>116</v>
      </c>
      <c r="L9" s="165"/>
      <c r="M9" s="168" t="s">
        <v>115</v>
      </c>
      <c r="N9" s="168" t="s">
        <v>116</v>
      </c>
      <c r="O9" s="165"/>
      <c r="P9" s="168" t="s">
        <v>115</v>
      </c>
      <c r="Q9" s="168" t="s">
        <v>116</v>
      </c>
      <c r="R9" s="168" t="s">
        <v>115</v>
      </c>
      <c r="S9" s="168" t="s">
        <v>116</v>
      </c>
    </row>
    <row r="10" spans="1:21">
      <c r="C10" s="169"/>
      <c r="D10" s="169"/>
      <c r="E10" s="169"/>
      <c r="F10" s="169"/>
      <c r="H10" s="169"/>
      <c r="I10" s="169"/>
      <c r="J10" s="169"/>
      <c r="R10" s="169"/>
      <c r="S10" s="169"/>
    </row>
    <row r="11" spans="1:21">
      <c r="A11" s="170">
        <v>25</v>
      </c>
      <c r="B11" s="171">
        <f>A11*0.03</f>
        <v>0.75</v>
      </c>
      <c r="C11" s="172"/>
      <c r="D11" s="173">
        <f>A11</f>
        <v>25</v>
      </c>
      <c r="E11" s="172">
        <f>D11*0.06</f>
        <v>1.5</v>
      </c>
      <c r="F11" s="172"/>
      <c r="G11" s="170">
        <f>A11</f>
        <v>25</v>
      </c>
      <c r="H11" s="174">
        <f>G11*0.08</f>
        <v>2</v>
      </c>
      <c r="I11" s="175"/>
      <c r="J11" s="176">
        <f>A11</f>
        <v>25</v>
      </c>
      <c r="K11" s="171">
        <f>A11*0.09</f>
        <v>2.25</v>
      </c>
      <c r="L11" s="170"/>
      <c r="M11" s="170">
        <f>A11</f>
        <v>25</v>
      </c>
      <c r="N11" s="177">
        <f>M11*0.1</f>
        <v>2.5</v>
      </c>
      <c r="O11" s="178"/>
      <c r="P11" s="170">
        <v>33.33</v>
      </c>
      <c r="Q11" s="171">
        <f>P11*0.12</f>
        <v>3.9995999999999996</v>
      </c>
      <c r="R11" s="176">
        <v>25</v>
      </c>
      <c r="S11" s="179">
        <f>R11*0.045</f>
        <v>1.125</v>
      </c>
    </row>
    <row r="12" spans="1:21" ht="12.75" thickBot="1">
      <c r="A12" s="180"/>
      <c r="B12" s="181"/>
      <c r="C12" s="181"/>
      <c r="D12" s="181"/>
      <c r="E12" s="181"/>
      <c r="F12" s="182"/>
      <c r="G12" s="180"/>
      <c r="H12" s="183"/>
      <c r="I12" s="183"/>
      <c r="J12" s="180"/>
      <c r="K12" s="181"/>
      <c r="L12" s="180"/>
      <c r="M12" s="180"/>
      <c r="N12" s="180"/>
      <c r="O12" s="180"/>
      <c r="P12" s="180"/>
      <c r="Q12" s="181"/>
      <c r="R12" s="183"/>
      <c r="S12" s="183"/>
    </row>
    <row r="13" spans="1:21">
      <c r="K13" s="184"/>
      <c r="Q13" s="184"/>
      <c r="U13" s="184"/>
    </row>
    <row r="14" spans="1:21">
      <c r="A14" s="185" t="s">
        <v>117</v>
      </c>
      <c r="B14" s="186"/>
      <c r="C14" s="186"/>
      <c r="D14" s="186"/>
      <c r="E14" s="186"/>
      <c r="F14" s="186"/>
      <c r="G14" s="186"/>
      <c r="H14" s="186"/>
      <c r="I14" s="186"/>
      <c r="J14" s="185"/>
      <c r="K14" s="185"/>
      <c r="L14" s="185"/>
      <c r="M14" s="185"/>
      <c r="N14" s="186"/>
      <c r="O14" s="186"/>
      <c r="P14" s="185"/>
      <c r="Q14" s="185"/>
      <c r="R14" s="186"/>
      <c r="S14" s="185"/>
    </row>
    <row r="15" spans="1:21">
      <c r="A15" s="185"/>
      <c r="B15" s="186"/>
      <c r="C15" s="186"/>
      <c r="D15" s="186"/>
      <c r="E15" s="186"/>
      <c r="F15" s="186"/>
      <c r="G15" s="186"/>
      <c r="H15" s="186"/>
      <c r="I15" s="186"/>
      <c r="J15" s="185"/>
      <c r="K15" s="185"/>
      <c r="L15" s="185"/>
      <c r="M15" s="185"/>
      <c r="N15" s="186"/>
      <c r="O15" s="186"/>
      <c r="P15" s="185"/>
      <c r="Q15" s="185"/>
      <c r="R15" s="186"/>
      <c r="S15" s="185"/>
    </row>
    <row r="16" spans="1:21">
      <c r="A16" s="185" t="s">
        <v>118</v>
      </c>
      <c r="B16" s="186"/>
      <c r="C16" s="186"/>
      <c r="D16" s="186"/>
      <c r="E16" s="186"/>
      <c r="F16" s="186"/>
      <c r="G16" s="186"/>
      <c r="H16" s="186"/>
      <c r="I16" s="186"/>
      <c r="J16" s="185"/>
      <c r="K16" s="185"/>
      <c r="L16" s="185"/>
      <c r="M16" s="185"/>
      <c r="N16" s="186"/>
      <c r="O16" s="186"/>
      <c r="P16" s="185"/>
      <c r="Q16" s="185"/>
      <c r="R16" s="186"/>
      <c r="S16" s="185"/>
    </row>
    <row r="17" spans="1:19">
      <c r="A17" s="185" t="s">
        <v>119</v>
      </c>
      <c r="B17" s="186"/>
      <c r="C17" s="186"/>
      <c r="D17" s="186"/>
      <c r="E17" s="186"/>
      <c r="F17" s="186"/>
      <c r="G17" s="186"/>
      <c r="H17" s="186"/>
      <c r="I17" s="186"/>
      <c r="J17" s="185"/>
      <c r="K17" s="185"/>
      <c r="L17" s="185"/>
      <c r="M17" s="185"/>
      <c r="N17" s="186"/>
      <c r="O17" s="186"/>
      <c r="P17" s="185"/>
      <c r="Q17" s="185"/>
      <c r="R17" s="186"/>
      <c r="S17" s="185"/>
    </row>
    <row r="18" spans="1:19">
      <c r="A18" s="187" t="s">
        <v>120</v>
      </c>
      <c r="B18" s="184"/>
      <c r="C18" s="184"/>
      <c r="D18" s="184"/>
      <c r="E18" s="184"/>
      <c r="F18" s="184"/>
      <c r="G18" s="184"/>
      <c r="H18" s="184"/>
      <c r="I18" s="184"/>
      <c r="N18" s="184"/>
      <c r="O18" s="184"/>
      <c r="R18" s="184"/>
    </row>
    <row r="19" spans="1:19">
      <c r="A19" s="187" t="s">
        <v>121</v>
      </c>
      <c r="B19" s="184"/>
      <c r="C19" s="184"/>
      <c r="D19" s="184"/>
      <c r="E19" s="184"/>
      <c r="F19" s="184"/>
      <c r="G19" s="184"/>
      <c r="H19" s="184"/>
      <c r="I19" s="184"/>
      <c r="N19" s="184"/>
      <c r="O19" s="184"/>
      <c r="R19" s="184"/>
    </row>
    <row r="20" spans="1:19">
      <c r="B20" s="184"/>
      <c r="C20" s="184"/>
      <c r="D20" s="184"/>
      <c r="E20" s="184"/>
      <c r="F20" s="184"/>
      <c r="G20" s="184"/>
      <c r="H20" s="184"/>
      <c r="I20" s="184"/>
      <c r="N20" s="184"/>
      <c r="O20" s="184"/>
      <c r="R20" s="184"/>
    </row>
    <row r="21" spans="1:19">
      <c r="A21" s="188" t="s">
        <v>122</v>
      </c>
      <c r="N21" s="184"/>
      <c r="O21" s="184"/>
      <c r="R21" s="184"/>
    </row>
    <row r="22" spans="1:19">
      <c r="A22" s="188" t="s">
        <v>123</v>
      </c>
      <c r="N22" s="184"/>
      <c r="O22" s="184"/>
      <c r="R22" s="184"/>
    </row>
    <row r="23" spans="1:19">
      <c r="A23" s="188"/>
      <c r="N23" s="184"/>
      <c r="O23" s="184"/>
      <c r="R23" s="184"/>
    </row>
    <row r="24" spans="1:19">
      <c r="A24" s="188" t="s">
        <v>124</v>
      </c>
      <c r="C24" s="189" t="s">
        <v>125</v>
      </c>
      <c r="E24" s="188" t="s">
        <v>126</v>
      </c>
      <c r="G24" s="188" t="s">
        <v>127</v>
      </c>
      <c r="H24" s="189"/>
      <c r="K24" s="159" t="s">
        <v>128</v>
      </c>
      <c r="M24" s="159" t="s">
        <v>129</v>
      </c>
      <c r="N24" s="184"/>
    </row>
    <row r="25" spans="1:19">
      <c r="A25" s="188" t="s">
        <v>130</v>
      </c>
      <c r="C25" s="189" t="s">
        <v>131</v>
      </c>
      <c r="E25" s="188" t="s">
        <v>132</v>
      </c>
      <c r="G25" s="188" t="s">
        <v>133</v>
      </c>
      <c r="H25" s="189"/>
      <c r="K25" s="159" t="s">
        <v>134</v>
      </c>
      <c r="M25" s="159" t="s">
        <v>135</v>
      </c>
      <c r="N25" s="184"/>
    </row>
    <row r="26" spans="1:19">
      <c r="A26" s="188" t="s">
        <v>136</v>
      </c>
      <c r="C26" s="189" t="s">
        <v>137</v>
      </c>
      <c r="E26" s="188" t="s">
        <v>138</v>
      </c>
      <c r="G26" s="188" t="s">
        <v>139</v>
      </c>
      <c r="H26" s="189"/>
      <c r="K26" s="159" t="s">
        <v>140</v>
      </c>
      <c r="M26" s="159" t="s">
        <v>141</v>
      </c>
      <c r="N26" s="184"/>
    </row>
    <row r="27" spans="1:19">
      <c r="A27" s="188" t="s">
        <v>22</v>
      </c>
      <c r="N27" s="184"/>
      <c r="O27" s="184"/>
      <c r="R27" s="184"/>
    </row>
    <row r="28" spans="1:19">
      <c r="A28" s="188" t="s">
        <v>142</v>
      </c>
      <c r="N28" s="184"/>
      <c r="O28" s="184"/>
      <c r="R28" s="184"/>
    </row>
    <row r="29" spans="1:19">
      <c r="A29" s="188" t="s">
        <v>143</v>
      </c>
      <c r="N29" s="184"/>
      <c r="O29" s="184"/>
      <c r="R29" s="184"/>
    </row>
    <row r="30" spans="1:19">
      <c r="A30" s="190"/>
      <c r="N30" s="184"/>
      <c r="O30" s="184"/>
      <c r="R30" s="184"/>
    </row>
    <row r="31" spans="1:19">
      <c r="A31" s="159" t="s">
        <v>144</v>
      </c>
      <c r="B31" s="191" t="s">
        <v>145</v>
      </c>
      <c r="C31" s="190"/>
      <c r="D31" s="190"/>
      <c r="E31" s="190"/>
      <c r="F31" s="190"/>
      <c r="G31" s="190"/>
      <c r="H31" s="190"/>
      <c r="I31" s="190"/>
      <c r="N31" s="184"/>
      <c r="O31" s="184"/>
      <c r="R31" s="184"/>
    </row>
    <row r="32" spans="1:19" ht="12.75">
      <c r="A32" s="190"/>
      <c r="B32" s="188" t="s">
        <v>146</v>
      </c>
      <c r="D32" s="159" t="s">
        <v>147</v>
      </c>
      <c r="F32" s="192" t="s">
        <v>148</v>
      </c>
      <c r="G32" s="192"/>
      <c r="H32" s="192"/>
      <c r="I32" s="193"/>
      <c r="J32" s="192"/>
      <c r="K32" s="192"/>
      <c r="L32" s="192"/>
      <c r="M32" s="192"/>
      <c r="N32" s="192"/>
      <c r="O32" s="184"/>
    </row>
    <row r="33" spans="1:14" ht="12.75">
      <c r="A33" s="190"/>
      <c r="B33" s="194" t="s">
        <v>149</v>
      </c>
      <c r="F33" s="192" t="s">
        <v>150</v>
      </c>
      <c r="G33" s="192"/>
      <c r="H33" s="192"/>
      <c r="I33" s="192"/>
      <c r="J33" s="192"/>
      <c r="K33" s="192"/>
      <c r="L33" s="192"/>
      <c r="M33" s="192"/>
      <c r="N33" s="192"/>
    </row>
    <row r="34" spans="1:14" ht="12.75">
      <c r="B34" s="188" t="s">
        <v>151</v>
      </c>
      <c r="F34" s="192" t="s">
        <v>152</v>
      </c>
      <c r="G34" s="192"/>
      <c r="H34" s="192"/>
      <c r="I34" s="192"/>
      <c r="J34" s="192"/>
      <c r="K34" s="192"/>
      <c r="L34" s="192"/>
      <c r="M34" s="192"/>
      <c r="N34" s="192"/>
    </row>
    <row r="37" spans="1:14" ht="12.75">
      <c r="D37" s="159" t="s">
        <v>153</v>
      </c>
      <c r="F37" s="192" t="s">
        <v>154</v>
      </c>
      <c r="G37" s="192"/>
      <c r="H37" s="192"/>
      <c r="I37" s="192"/>
      <c r="J37" s="192"/>
      <c r="K37" s="192"/>
      <c r="L37" s="192"/>
      <c r="M37" s="192"/>
      <c r="N37" s="192"/>
    </row>
    <row r="38" spans="1:14" ht="12.75">
      <c r="F38" s="192" t="s">
        <v>155</v>
      </c>
      <c r="G38" s="192"/>
      <c r="H38" s="192"/>
      <c r="I38" s="192"/>
      <c r="J38" s="192"/>
      <c r="K38" s="192"/>
      <c r="L38" s="192"/>
      <c r="M38" s="192"/>
      <c r="N38" s="192"/>
    </row>
    <row r="39" spans="1:14" ht="12.75">
      <c r="F39" s="195" t="s">
        <v>156</v>
      </c>
      <c r="G39" s="192"/>
      <c r="H39" s="192"/>
      <c r="I39" s="192"/>
      <c r="J39" s="192"/>
      <c r="K39" s="192"/>
      <c r="L39" s="192"/>
      <c r="M39" s="192"/>
      <c r="N39" s="192"/>
    </row>
  </sheetData>
  <mergeCells count="14">
    <mergeCell ref="R6:S6"/>
    <mergeCell ref="A7:B7"/>
    <mergeCell ref="D7:E7"/>
    <mergeCell ref="G7:H7"/>
    <mergeCell ref="J7:K7"/>
    <mergeCell ref="M7:N7"/>
    <mergeCell ref="P7:Q7"/>
    <mergeCell ref="R7:S7"/>
    <mergeCell ref="A6:B6"/>
    <mergeCell ref="D6:E6"/>
    <mergeCell ref="G6:H6"/>
    <mergeCell ref="J6:K6"/>
    <mergeCell ref="M6:N6"/>
    <mergeCell ref="P6:Q6"/>
  </mergeCells>
  <pageMargins left="0.5" right="0.3" top="1" bottom="1" header="0.5" footer="0.5"/>
  <pageSetup orientation="landscape" r:id="rId1"/>
  <headerFooter alignWithMargins="0">
    <oddFooter>&amp;L&amp;8Created by George Gardner
Latest Update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Year 1</vt:lpstr>
      <vt:lpstr>Year 2</vt:lpstr>
      <vt:lpstr>Year 3</vt:lpstr>
      <vt:lpstr>Year 4</vt:lpstr>
      <vt:lpstr>Year 5</vt:lpstr>
      <vt:lpstr>Cummulative</vt:lpstr>
      <vt:lpstr>Salary Base Calculation</vt:lpstr>
      <vt:lpstr>Persons-Months Conversion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2019-05-06T20:43:44Z</dcterms:modified>
</cp:coreProperties>
</file>